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https://captiveaire-my.sharepoint.com/personal/brian_vachta_captiveaire_com/Documents/"/>
    </mc:Choice>
  </mc:AlternateContent>
  <bookViews>
    <workbookView xWindow="0" yWindow="0" windowWidth="25600" windowHeight="10070"/>
  </bookViews>
  <sheets>
    <sheet name="COM CALCULATOR" sheetId="1" r:id="rId1"/>
    <sheet name="COM CALCULATOR EXAMPLE" sheetId="6" r:id="rId2"/>
  </sheets>
  <definedNames>
    <definedName name="CeldekEvaporativeIntake" localSheetId="1">'COM CALCULATOR EXAMPLE'!$O$147:$O$151</definedName>
    <definedName name="CeldekEvaporativeIntake">'COM CALCULATOR'!$O$150:$O$154</definedName>
    <definedName name="ChilledWaterCoilModule" localSheetId="1">'COM CALCULATOR EXAMPLE'!$O$123:$O$127</definedName>
    <definedName name="ChilledWaterCoilModule">'COM CALCULATOR'!$O$126:$O$130</definedName>
    <definedName name="Condensers" localSheetId="1">'COM CALCULATOR EXAMPLE'!$O$209:$O$213</definedName>
    <definedName name="Condensers">'COM CALCULATOR'!$O$212:$O$216</definedName>
    <definedName name="DirectFiredModule" localSheetId="1">'COM CALCULATOR EXAMPLE'!$O$53:$O$62</definedName>
    <definedName name="DirectFiredModule">'COM CALCULATOR'!$O$53:$O$63</definedName>
    <definedName name="DischargeCover" localSheetId="1">'COM CALCULATOR EXAMPLE'!$O$296:$O$302</definedName>
    <definedName name="DischargeCover">'COM CALCULATOR'!$O$299:$O$305</definedName>
    <definedName name="DownturnPlenum" localSheetId="1">'COM CALCULATOR EXAMPLE'!$O$182:$O$186</definedName>
    <definedName name="DownturnPlenum">'COM CALCULATOR'!$O$185:$O$189</definedName>
    <definedName name="DXCoilModule" localSheetId="1">'COM CALCULATOR EXAMPLE'!$O$107:$O$111</definedName>
    <definedName name="DXCoilModule">'COM CALCULATOR'!$O$110:$O$114</definedName>
    <definedName name="ElectricHeaterModule" localSheetId="1">'COM CALCULATOR EXAMPLE'!$O$67:$O$75</definedName>
    <definedName name="ElectricHeaterModule">'COM CALCULATOR'!$O$68:$O$76</definedName>
    <definedName name="Equipment" localSheetId="1">'COM CALCULATOR EXAMPLE'!$S$4:$S$5</definedName>
    <definedName name="Equipment">'COM CALCULATOR'!$S$4:$S$5</definedName>
    <definedName name="HEPAFilterModule" localSheetId="1">'COM CALCULATOR EXAMPLE'!$O$253:$O$259</definedName>
    <definedName name="HEPAFilterModule">'COM CALCULATOR'!$O$256:$O$262</definedName>
    <definedName name="HighEfficiencyModule" localSheetId="1">'COM CALCULATOR EXAMPLE'!$O$242:$O$248</definedName>
    <definedName name="HighEfficiencyModule">'COM CALCULATOR'!$O$245:$O$251</definedName>
    <definedName name="HotWaterCoilModule" localSheetId="1">'COM CALCULATOR EXAMPLE'!$O$115:$O$119</definedName>
    <definedName name="HotWaterCoilModule">'COM CALCULATOR'!$O$118:$O$122</definedName>
    <definedName name="IBTModule" localSheetId="1">'COM CALCULATOR EXAMPLE'!$O$79:$O$103</definedName>
    <definedName name="IBTModule">'COM CALCULATOR'!$O$80:$O$106</definedName>
    <definedName name="IntakeHood" localSheetId="1">'COM CALCULATOR EXAMPLE'!$O$172:$O$178</definedName>
    <definedName name="IntakeHood">'COM CALCULATOR'!$O$175:$O$181</definedName>
    <definedName name="MAUBlower" localSheetId="1">'COM CALCULATOR EXAMPLE'!$O$39:$O$49</definedName>
    <definedName name="MAUBlower">'COM CALCULATOR'!$O$39:$O$49</definedName>
    <definedName name="MAUModules" localSheetId="1">'COM CALCULATOR EXAMPLE'!$P$4:$P$20</definedName>
    <definedName name="MAUModules">'COM CALCULATOR'!$P$4:$P$20</definedName>
    <definedName name="MixingboxCondensersupport" localSheetId="1">'COM CALCULATOR EXAMPLE'!$O$202:$O$206</definedName>
    <definedName name="MixingboxCondensersupport">'COM CALCULATOR'!$O$205:$O$209</definedName>
    <definedName name="Motor" localSheetId="1">'COM CALCULATOR EXAMPLE'!$O$307:$O$324</definedName>
    <definedName name="Motor">'COM CALCULATOR'!$O$310:$O$327</definedName>
    <definedName name="OdorControlFilterLASTModule" localSheetId="1">'COM CALCULATOR EXAMPLE'!$O$265:$O$271</definedName>
    <definedName name="OdorControlFilterLASTModule">'COM CALCULATOR'!$O$268:$O$274</definedName>
    <definedName name="OdorControlFilterModule" localSheetId="1">'COM CALCULATOR EXAMPLE'!$O$274:$O$280</definedName>
    <definedName name="OdorControlFilterModule">'COM CALCULATOR'!$O$277:$O$283</definedName>
    <definedName name="OdorControlPanelFilterModule" localSheetId="1">'COM CALCULATOR EXAMPLE'!$O$285:$O$291</definedName>
    <definedName name="OdorControlPanelFilterModule">'COM CALCULATOR'!$O$288:$O$294</definedName>
    <definedName name="PCUBlower" localSheetId="1">'COM CALCULATOR EXAMPLE'!$O$220:$O$226</definedName>
    <definedName name="PCUBlower">'COM CALCULATOR'!$O$223:$O$229</definedName>
    <definedName name="PCUModules" localSheetId="1">'COM CALCULATOR EXAMPLE'!$P$23:$P$31</definedName>
    <definedName name="PCUModules">'COM CALCULATOR'!$P$23:$P$31</definedName>
    <definedName name="PreFilterModule" localSheetId="1">'COM CALCULATOR EXAMPLE'!$O$230:$O$236</definedName>
    <definedName name="PreFilterModule">'COM CALCULATOR'!$O$233:$O$239</definedName>
    <definedName name="ScreenedIntake" localSheetId="1">'COM CALCULATOR EXAMPLE'!$O$163:$O$167</definedName>
    <definedName name="ScreenedIntake">'COM CALCULATOR'!$O$166:$O$170</definedName>
    <definedName name="StandardEvaporativeIntake" localSheetId="1">'COM CALCULATOR EXAMPLE'!$O$139:$O$143</definedName>
    <definedName name="StandardEvaporativeIntake">'COM CALCULATOR'!$O$142:$O$146</definedName>
    <definedName name="SteamCoil" localSheetId="1">'COM CALCULATOR EXAMPLE'!$O$131:$O$135</definedName>
    <definedName name="SteamCoil">'COM CALCULATOR'!$O$134:$O$138</definedName>
    <definedName name="Trunkline" localSheetId="1">'COM CALCULATOR EXAMPLE'!$O$190:$O$198</definedName>
    <definedName name="Trunkline">'COM CALCULATOR'!$O$193:$O$201</definedName>
    <definedName name="VBankFilterIntake" localSheetId="1">'COM CALCULATOR EXAMPLE'!$O$155:$O$159</definedName>
    <definedName name="VBankFilterIntake">'COM CALCULATOR'!$O$158:$O$162</definedName>
  </definedNames>
  <calcPr calcId="162913"/>
</workbook>
</file>

<file path=xl/calcChain.xml><?xml version="1.0" encoding="utf-8"?>
<calcChain xmlns="http://schemas.openxmlformats.org/spreadsheetml/2006/main">
  <c r="Q5" i="1" l="1"/>
  <c r="P324" i="6" l="1"/>
  <c r="O324" i="6"/>
  <c r="P323" i="6"/>
  <c r="O323" i="6"/>
  <c r="P322" i="6"/>
  <c r="O322" i="6"/>
  <c r="P321" i="6"/>
  <c r="O321" i="6"/>
  <c r="P320" i="6"/>
  <c r="O320" i="6"/>
  <c r="P319" i="6"/>
  <c r="O319" i="6"/>
  <c r="P318" i="6"/>
  <c r="O318" i="6"/>
  <c r="P317" i="6"/>
  <c r="O317" i="6"/>
  <c r="P316" i="6"/>
  <c r="O316" i="6"/>
  <c r="P315" i="6"/>
  <c r="O315" i="6"/>
  <c r="P314" i="6"/>
  <c r="O314" i="6"/>
  <c r="P313" i="6"/>
  <c r="O313" i="6"/>
  <c r="P312" i="6"/>
  <c r="O312" i="6"/>
  <c r="P311" i="6"/>
  <c r="O311" i="6"/>
  <c r="P310" i="6"/>
  <c r="O310" i="6"/>
  <c r="P309" i="6"/>
  <c r="O309" i="6"/>
  <c r="P308" i="6"/>
  <c r="O308" i="6"/>
  <c r="P307" i="6"/>
  <c r="O307" i="6"/>
  <c r="F9" i="6" s="1"/>
  <c r="Q31" i="6"/>
  <c r="Q30" i="6"/>
  <c r="Q29" i="6"/>
  <c r="Q28" i="6"/>
  <c r="Q27" i="6"/>
  <c r="Q26" i="6"/>
  <c r="Q25" i="6"/>
  <c r="Q24" i="6"/>
  <c r="Q20" i="6"/>
  <c r="Q19" i="6"/>
  <c r="Q18" i="6"/>
  <c r="Q17" i="6"/>
  <c r="Q16" i="6"/>
  <c r="B9" i="6"/>
  <c r="C9" i="6"/>
  <c r="D9" i="6"/>
  <c r="E9" i="6"/>
  <c r="Q9" i="6"/>
  <c r="B10" i="6"/>
  <c r="Q5" i="6"/>
  <c r="C10" i="6"/>
  <c r="Q6" i="6"/>
  <c r="D10" i="6"/>
  <c r="E10" i="6"/>
  <c r="F10" i="6"/>
  <c r="G10" i="6"/>
  <c r="H10" i="6"/>
  <c r="I10" i="6"/>
  <c r="J10" i="6"/>
  <c r="K10" i="6"/>
  <c r="Q15" i="6"/>
  <c r="Q14" i="6"/>
  <c r="Q13" i="6"/>
  <c r="Q12" i="6"/>
  <c r="Q11" i="6"/>
  <c r="Q10" i="6"/>
  <c r="Q8" i="6"/>
  <c r="A8" i="6"/>
  <c r="Q7" i="6"/>
  <c r="C4" i="6"/>
  <c r="D4" i="6" s="1"/>
  <c r="E4" i="6" s="1"/>
  <c r="F4" i="6" s="1"/>
  <c r="G4" i="6" s="1"/>
  <c r="H4" i="6" s="1"/>
  <c r="I4" i="6" s="1"/>
  <c r="J4" i="6" s="1"/>
  <c r="K4" i="6" s="1"/>
  <c r="B10" i="1"/>
  <c r="E10" i="1"/>
  <c r="C10" i="1"/>
  <c r="D10" i="1"/>
  <c r="A8" i="1"/>
  <c r="F10" i="1"/>
  <c r="G10" i="1"/>
  <c r="H10" i="1"/>
  <c r="I10" i="1"/>
  <c r="J10" i="1"/>
  <c r="K10" i="1"/>
  <c r="O310" i="1"/>
  <c r="O311" i="1"/>
  <c r="O312" i="1"/>
  <c r="O313" i="1"/>
  <c r="P310" i="1"/>
  <c r="P311" i="1"/>
  <c r="P312" i="1"/>
  <c r="P313" i="1"/>
  <c r="O314" i="1"/>
  <c r="P314" i="1"/>
  <c r="O315" i="1"/>
  <c r="P315" i="1"/>
  <c r="O316" i="1"/>
  <c r="P316" i="1"/>
  <c r="O317" i="1"/>
  <c r="P317" i="1"/>
  <c r="O318" i="1"/>
  <c r="P318" i="1"/>
  <c r="O319" i="1"/>
  <c r="P319" i="1"/>
  <c r="O320" i="1"/>
  <c r="P320" i="1"/>
  <c r="O321" i="1"/>
  <c r="P321" i="1"/>
  <c r="O322" i="1"/>
  <c r="P322" i="1"/>
  <c r="O323" i="1"/>
  <c r="P323" i="1"/>
  <c r="O324" i="1"/>
  <c r="P324" i="1"/>
  <c r="O325" i="1"/>
  <c r="P325" i="1"/>
  <c r="O326" i="1"/>
  <c r="P326" i="1"/>
  <c r="O327" i="1"/>
  <c r="P327" i="1"/>
  <c r="Q16" i="1"/>
  <c r="Q29" i="1"/>
  <c r="Q26" i="1"/>
  <c r="Q24" i="1"/>
  <c r="Q31" i="1"/>
  <c r="Q30" i="1"/>
  <c r="Q28" i="1"/>
  <c r="Q27" i="1"/>
  <c r="Q25" i="1"/>
  <c r="Q11" i="1"/>
  <c r="Q17" i="1"/>
  <c r="Q15" i="1"/>
  <c r="Q18" i="1"/>
  <c r="Q19" i="1"/>
  <c r="Q20" i="1"/>
  <c r="Q14" i="1"/>
  <c r="Q7" i="1"/>
  <c r="Q8" i="1"/>
  <c r="Q9" i="1"/>
  <c r="Q10" i="1"/>
  <c r="Q12" i="1"/>
  <c r="Q13" i="1"/>
  <c r="C4" i="1"/>
  <c r="D4" i="1" s="1"/>
  <c r="E4" i="1" s="1"/>
  <c r="F4" i="1" s="1"/>
  <c r="G4" i="1" s="1"/>
  <c r="H4" i="1" s="1"/>
  <c r="I4" i="1" s="1"/>
  <c r="J4" i="1" s="1"/>
  <c r="K4" i="1" s="1"/>
  <c r="Q6" i="1"/>
  <c r="H9" i="1" l="1"/>
  <c r="H11" i="1" s="1"/>
  <c r="K9" i="6"/>
  <c r="J9" i="6"/>
  <c r="C13" i="6" s="1"/>
  <c r="I9" i="6"/>
  <c r="H9" i="6"/>
  <c r="G9" i="6"/>
  <c r="K11" i="6"/>
  <c r="I11" i="6"/>
  <c r="C11" i="6"/>
  <c r="H11" i="6"/>
  <c r="G11" i="6"/>
  <c r="F11" i="6"/>
  <c r="E11" i="6"/>
  <c r="D11" i="6"/>
  <c r="B11" i="6"/>
  <c r="G9" i="1"/>
  <c r="G11" i="1" s="1"/>
  <c r="B9" i="1"/>
  <c r="B11" i="1" s="1"/>
  <c r="D9" i="1"/>
  <c r="D11" i="1" s="1"/>
  <c r="F9" i="1"/>
  <c r="F11" i="1" s="1"/>
  <c r="E9" i="1"/>
  <c r="E11" i="1" s="1"/>
  <c r="K9" i="1"/>
  <c r="K11" i="1" s="1"/>
  <c r="J9" i="1"/>
  <c r="J11" i="1" s="1"/>
  <c r="C9" i="1"/>
  <c r="C11" i="1" s="1"/>
  <c r="I9" i="1"/>
  <c r="I11" i="1" s="1"/>
  <c r="J11" i="6" l="1"/>
  <c r="M10" i="6" s="1"/>
  <c r="C14" i="6" s="1"/>
  <c r="C15" i="6" s="1"/>
  <c r="C16" i="6" s="1"/>
  <c r="M10" i="1"/>
  <c r="C13" i="1"/>
  <c r="C14" i="1" l="1"/>
  <c r="C15" i="1" s="1"/>
  <c r="C16" i="1" s="1"/>
</calcChain>
</file>

<file path=xl/sharedStrings.xml><?xml version="1.0" encoding="utf-8"?>
<sst xmlns="http://schemas.openxmlformats.org/spreadsheetml/2006/main" count="1348" uniqueCount="281">
  <si>
    <t>Multiplier</t>
  </si>
  <si>
    <t>Unit Information:</t>
  </si>
  <si>
    <t>Individual Moment</t>
  </si>
  <si>
    <t>None</t>
  </si>
  <si>
    <t>LBS.</t>
  </si>
  <si>
    <t>INCHES (Distance from left side of Unit)</t>
  </si>
  <si>
    <t>Total Weight:</t>
  </si>
  <si>
    <t>Summation of Loads:</t>
  </si>
  <si>
    <t>Weight (LBS.)</t>
  </si>
  <si>
    <t>Width (IN.)</t>
  </si>
  <si>
    <t>Blower Size</t>
  </si>
  <si>
    <t>10"</t>
  </si>
  <si>
    <t>12"</t>
  </si>
  <si>
    <t>15"</t>
  </si>
  <si>
    <t>18"</t>
  </si>
  <si>
    <t>20"</t>
  </si>
  <si>
    <t>25"</t>
  </si>
  <si>
    <t>Unit Spec</t>
  </si>
  <si>
    <t>BLOWER MODULES:</t>
  </si>
  <si>
    <t>DIRECT FIRED HEATING MODULES:</t>
  </si>
  <si>
    <t>Model</t>
  </si>
  <si>
    <t>D1.250</t>
  </si>
  <si>
    <t>D1.500</t>
  </si>
  <si>
    <t>D2.500</t>
  </si>
  <si>
    <t>D2.750</t>
  </si>
  <si>
    <t>D3.750</t>
  </si>
  <si>
    <t>D3.1000</t>
  </si>
  <si>
    <t>D4.1000</t>
  </si>
  <si>
    <t>D4.1500</t>
  </si>
  <si>
    <t>D5.2000</t>
  </si>
  <si>
    <t>D5.2500</t>
  </si>
  <si>
    <t>INDIRECT FIRED HEATING MODULES:</t>
  </si>
  <si>
    <t>DXM1</t>
  </si>
  <si>
    <t>DXM2</t>
  </si>
  <si>
    <t>DXM3</t>
  </si>
  <si>
    <t>DXM4</t>
  </si>
  <si>
    <t>DXM5</t>
  </si>
  <si>
    <t>HWCM1</t>
  </si>
  <si>
    <t>HWCM2</t>
  </si>
  <si>
    <t>HWCM3</t>
  </si>
  <si>
    <t>HWCM4</t>
  </si>
  <si>
    <t>HWCM5</t>
  </si>
  <si>
    <t>DX COIL MODULES:</t>
  </si>
  <si>
    <t>HOT WATER COIL MODULES:</t>
  </si>
  <si>
    <t>CWCM1</t>
  </si>
  <si>
    <t>CWCM2</t>
  </si>
  <si>
    <t>CWCM3</t>
  </si>
  <si>
    <t>CWCM4</t>
  </si>
  <si>
    <t>CWCM5</t>
  </si>
  <si>
    <t>STEAM COIL MODULES:</t>
  </si>
  <si>
    <t>CHILLED  WATER COIL MODULES:</t>
  </si>
  <si>
    <t>SCM1</t>
  </si>
  <si>
    <t>SCM2</t>
  </si>
  <si>
    <t>SCM3</t>
  </si>
  <si>
    <t>SCM4</t>
  </si>
  <si>
    <t>SCM5</t>
  </si>
  <si>
    <t>STANDARD EVAPORATIVE COOLER INTAKE:</t>
  </si>
  <si>
    <t>ECI-01</t>
  </si>
  <si>
    <t>ECI-02</t>
  </si>
  <si>
    <t>ECI-03</t>
  </si>
  <si>
    <t>ECI-04</t>
  </si>
  <si>
    <t>ECI-05</t>
  </si>
  <si>
    <t>CDI-01</t>
  </si>
  <si>
    <t>CDI-02</t>
  </si>
  <si>
    <t>CDI-03</t>
  </si>
  <si>
    <t>CDI-04</t>
  </si>
  <si>
    <t>CDI-05</t>
  </si>
  <si>
    <t>V-BANK FILTER INTAKE:</t>
  </si>
  <si>
    <t>VBI-01</t>
  </si>
  <si>
    <t>VBI-02</t>
  </si>
  <si>
    <t>VBI-03</t>
  </si>
  <si>
    <t>VBI-04</t>
  </si>
  <si>
    <t>VBI-05</t>
  </si>
  <si>
    <t>INTAKE HOOD:</t>
  </si>
  <si>
    <t>SFIH-01M</t>
  </si>
  <si>
    <t>SFIH-02M</t>
  </si>
  <si>
    <t>SFIH-03M</t>
  </si>
  <si>
    <t>SFIH-04M</t>
  </si>
  <si>
    <t>SFIH-05M</t>
  </si>
  <si>
    <t>SFIH-01S</t>
  </si>
  <si>
    <t>SFIH-02S</t>
  </si>
  <si>
    <t>SCREENED INTAKE:</t>
  </si>
  <si>
    <t>SI-1</t>
  </si>
  <si>
    <t>SI-2</t>
  </si>
  <si>
    <t>SI-3</t>
  </si>
  <si>
    <t>SI-4</t>
  </si>
  <si>
    <t>SI-5</t>
  </si>
  <si>
    <t>DOWNTURN PLENUM:</t>
  </si>
  <si>
    <t>DP-01</t>
  </si>
  <si>
    <t>DP-02</t>
  </si>
  <si>
    <t>DP-03</t>
  </si>
  <si>
    <t>DP-04</t>
  </si>
  <si>
    <t>DP-05</t>
  </si>
  <si>
    <t>ELECTRIC HEATER MODULES:</t>
  </si>
  <si>
    <t>E1.10</t>
  </si>
  <si>
    <t>E1.20</t>
  </si>
  <si>
    <t>E1.204</t>
  </si>
  <si>
    <t>E1.36</t>
  </si>
  <si>
    <t>E2.36</t>
  </si>
  <si>
    <t>E2.69</t>
  </si>
  <si>
    <t>E3.83</t>
  </si>
  <si>
    <t>E4.155</t>
  </si>
  <si>
    <t>E5.235</t>
  </si>
  <si>
    <t>TRUNKLINE:</t>
  </si>
  <si>
    <t>TL-03M</t>
  </si>
  <si>
    <t>TL-04M</t>
  </si>
  <si>
    <t>TL-01M</t>
  </si>
  <si>
    <t>TL-02M</t>
  </si>
  <si>
    <t>TL-01S</t>
  </si>
  <si>
    <t>TL-02S</t>
  </si>
  <si>
    <t>TL-01DF</t>
  </si>
  <si>
    <t>TL-02DF</t>
  </si>
  <si>
    <t>TL-03DF</t>
  </si>
  <si>
    <t>MB-1</t>
  </si>
  <si>
    <t>MB-2</t>
  </si>
  <si>
    <t>MB-3</t>
  </si>
  <si>
    <t>MB-4</t>
  </si>
  <si>
    <t>MB-5</t>
  </si>
  <si>
    <t>CELDEK EVAPORATIVE COOLER INTAKE:</t>
  </si>
  <si>
    <t>Calculation Steps:</t>
  </si>
  <si>
    <t>Type of Module:</t>
  </si>
  <si>
    <t>Position from Left:</t>
  </si>
  <si>
    <t>Individual Weight:</t>
  </si>
  <si>
    <t>Individual Width:</t>
  </si>
  <si>
    <t>KB-10</t>
  </si>
  <si>
    <t>KB-14</t>
  </si>
  <si>
    <t>KB-18</t>
  </si>
  <si>
    <t>KB-20</t>
  </si>
  <si>
    <t>KB-25</t>
  </si>
  <si>
    <t>POLLUTION CONTROL UNIT - PREFILTER</t>
  </si>
  <si>
    <t>PF-1</t>
  </si>
  <si>
    <t>PF-2</t>
  </si>
  <si>
    <t>PF-3</t>
  </si>
  <si>
    <t>PF-4</t>
  </si>
  <si>
    <t>PF-5</t>
  </si>
  <si>
    <t>PF-6</t>
  </si>
  <si>
    <t>HE-1</t>
  </si>
  <si>
    <t>HE-2</t>
  </si>
  <si>
    <t>HE-3</t>
  </si>
  <si>
    <t>HE-4</t>
  </si>
  <si>
    <t>HE-5</t>
  </si>
  <si>
    <t>HE-6</t>
  </si>
  <si>
    <t>HEPA-1</t>
  </si>
  <si>
    <t>HEPA-2</t>
  </si>
  <si>
    <t>HEPA-3</t>
  </si>
  <si>
    <t>HEPA-4</t>
  </si>
  <si>
    <t>HEPA-5</t>
  </si>
  <si>
    <t>HEPA-6</t>
  </si>
  <si>
    <t>OC-1</t>
  </si>
  <si>
    <t>OC-2</t>
  </si>
  <si>
    <t>OC-3</t>
  </si>
  <si>
    <t>OC-4</t>
  </si>
  <si>
    <t>OC-5</t>
  </si>
  <si>
    <t>OC-6</t>
  </si>
  <si>
    <t>KB.DCS-1</t>
  </si>
  <si>
    <t>KB.DCS-3</t>
  </si>
  <si>
    <t>POLLUTION CONTROL UNIT - BLOWER</t>
  </si>
  <si>
    <t>Makeup Air Individual Module Reference Information:</t>
  </si>
  <si>
    <t>DISCHARGE COVER - Use Triangular Intake setting</t>
  </si>
  <si>
    <t>CONDENSERS:</t>
  </si>
  <si>
    <t>2 TON</t>
  </si>
  <si>
    <t>2.5 TON</t>
  </si>
  <si>
    <t>3 TON</t>
  </si>
  <si>
    <t>5 TON</t>
  </si>
  <si>
    <t>Base Module</t>
  </si>
  <si>
    <t>Add the condenser weight to the module that it is supported by.  Use the support module</t>
  </si>
  <si>
    <t>width for dimensional data.</t>
  </si>
  <si>
    <t>1-.150</t>
  </si>
  <si>
    <t>1-.200</t>
  </si>
  <si>
    <t>1-.300-150-150</t>
  </si>
  <si>
    <t>1-.400-200-200</t>
  </si>
  <si>
    <t>2-.200</t>
  </si>
  <si>
    <t>2-.300</t>
  </si>
  <si>
    <t>2-.400</t>
  </si>
  <si>
    <t>2-.400-200-200</t>
  </si>
  <si>
    <t>2-.600-300-300</t>
  </si>
  <si>
    <t>2-.800-400-400</t>
  </si>
  <si>
    <t>3-.400</t>
  </si>
  <si>
    <t>3.-600-300-300</t>
  </si>
  <si>
    <t>3.-800-400-400</t>
  </si>
  <si>
    <t>3.-1000-300-300-400</t>
  </si>
  <si>
    <t>3.-1200-400-400-400</t>
  </si>
  <si>
    <t>4.-800-400-400</t>
  </si>
  <si>
    <t>4.1000-300-300-400</t>
  </si>
  <si>
    <t>4.-1200-400-400-400</t>
  </si>
  <si>
    <t>4.-1400-300-300-400-400</t>
  </si>
  <si>
    <t>4.-1600-400-400-400-400</t>
  </si>
  <si>
    <t>5-.800-400-400</t>
  </si>
  <si>
    <t>5.-1000-300-300-400</t>
  </si>
  <si>
    <t>5.-1200-400-400-400</t>
  </si>
  <si>
    <t>5.-1400-300-300-400-400</t>
  </si>
  <si>
    <t>5.-1600-400-400-400-400</t>
  </si>
  <si>
    <t>Model IBT</t>
  </si>
  <si>
    <t>Discharge End Corner Weights</t>
  </si>
  <si>
    <t>Intake End Corner Weights</t>
  </si>
  <si>
    <t>Center Of Mass:</t>
  </si>
  <si>
    <t>MIXING BOX/CONDENSER SUPPORT:</t>
  </si>
  <si>
    <t>LBS. (Standard Right &gt; Left Config Assumed)</t>
  </si>
  <si>
    <t>KB-32</t>
  </si>
  <si>
    <t>PF-7</t>
  </si>
  <si>
    <t>HE-7</t>
  </si>
  <si>
    <t>HEAP-7</t>
  </si>
  <si>
    <t>KB.DCS-4</t>
  </si>
  <si>
    <t>Width if last module (IN.)</t>
  </si>
  <si>
    <t>HP</t>
  </si>
  <si>
    <t>Phase</t>
  </si>
  <si>
    <t>-</t>
  </si>
  <si>
    <t>POLLUTION CONTROL UNIT - MOTOR WEIGHT - add to the blower weight</t>
  </si>
  <si>
    <t>POLLUTION CONTROL UNIT - HIGH EFFICIENCY FILTER</t>
  </si>
  <si>
    <t>POLLUTION CONTROL UNIT - HEPA FILTER</t>
  </si>
  <si>
    <t>POLLUTION CONTROL UNIT - ODOR CONTROL FILTER</t>
  </si>
  <si>
    <t>POLLUTION CONTROL UNIT - ODOR CONTROL PANEL FILTER</t>
  </si>
  <si>
    <t>OC-7</t>
  </si>
  <si>
    <t>OCP-7</t>
  </si>
  <si>
    <t>OCP-1</t>
  </si>
  <si>
    <t>OCP-2</t>
  </si>
  <si>
    <t>OCP-3</t>
  </si>
  <si>
    <t>OCP-4</t>
  </si>
  <si>
    <t>OCP-5</t>
  </si>
  <si>
    <t>OCP-6</t>
  </si>
  <si>
    <t>MAU and PCU Center of Mass Calculator</t>
  </si>
  <si>
    <t>Pollution Control Unit Individual Module Reference Information:</t>
  </si>
  <si>
    <t>MAU</t>
  </si>
  <si>
    <t>PCU</t>
  </si>
  <si>
    <t>Equipment Type</t>
  </si>
  <si>
    <t>Equipment Type:</t>
  </si>
  <si>
    <t>MAU Module</t>
  </si>
  <si>
    <t>MAU Blower</t>
  </si>
  <si>
    <t>Direct Fired Module</t>
  </si>
  <si>
    <t>Electric Heater Module</t>
  </si>
  <si>
    <t>IBT Module</t>
  </si>
  <si>
    <t>DX Coil Module</t>
  </si>
  <si>
    <t>Hot Water Coil Module</t>
  </si>
  <si>
    <t>Chilled Water Coil Module</t>
  </si>
  <si>
    <t>Steam Coil</t>
  </si>
  <si>
    <t>Celdek Evaporative Intake</t>
  </si>
  <si>
    <t>Standard Evaporative Intake</t>
  </si>
  <si>
    <t>Size:</t>
  </si>
  <si>
    <t>V-Bank Filter Intake</t>
  </si>
  <si>
    <t>Screened Intake</t>
  </si>
  <si>
    <t>Intake Hood</t>
  </si>
  <si>
    <t>Downturn Plenum</t>
  </si>
  <si>
    <t>Trunkline</t>
  </si>
  <si>
    <t>Mixing box/Condenser support</t>
  </si>
  <si>
    <t>Condensers</t>
  </si>
  <si>
    <t>PCU Blower</t>
  </si>
  <si>
    <t>High Efficiency Module</t>
  </si>
  <si>
    <t>Pre-Filter Module</t>
  </si>
  <si>
    <t>HEPA Filter Module</t>
  </si>
  <si>
    <t>Odor Control Filter Module</t>
  </si>
  <si>
    <t>Odor Control Panel Filter Module</t>
  </si>
  <si>
    <t>Discharge Cover</t>
  </si>
  <si>
    <t>PCU Module</t>
  </si>
  <si>
    <t>Odor Control Filter LAST Module</t>
  </si>
  <si>
    <t>OC-2 (Last Module)</t>
  </si>
  <si>
    <t>OC-1 (Last Module)</t>
  </si>
  <si>
    <t>OC-3 (Last Module)</t>
  </si>
  <si>
    <t>OC-4 (Last Module)</t>
  </si>
  <si>
    <t>OC-5 (Last Module)</t>
  </si>
  <si>
    <t>OC-6 (Last Module)</t>
  </si>
  <si>
    <t>OC-7 (Last Module)</t>
  </si>
  <si>
    <t>Motor</t>
  </si>
  <si>
    <t>Weight</t>
  </si>
  <si>
    <t>15"D</t>
  </si>
  <si>
    <t>20"D</t>
  </si>
  <si>
    <t>24"D</t>
  </si>
  <si>
    <t>30"D</t>
  </si>
  <si>
    <t>36"D</t>
  </si>
  <si>
    <t xml:space="preserve"> </t>
  </si>
  <si>
    <t>Motor HP (blower module only):</t>
  </si>
  <si>
    <t>2 HP 3 Ph</t>
  </si>
  <si>
    <r>
      <rPr>
        <b/>
        <sz val="11"/>
        <color indexed="8"/>
        <rFont val="Calibri"/>
        <family val="2"/>
      </rPr>
      <t>Step #1</t>
    </r>
    <r>
      <rPr>
        <sz val="11"/>
        <color theme="1"/>
        <rFont val="Calibri"/>
        <family val="2"/>
        <scheme val="minor"/>
      </rPr>
      <t xml:space="preserve">: Select if the unit is a MAU or PCU in cell B3. </t>
    </r>
  </si>
  <si>
    <r>
      <rPr>
        <b/>
        <sz val="11"/>
        <color indexed="8"/>
        <rFont val="Calibri"/>
        <family val="2"/>
      </rPr>
      <t>Step #3</t>
    </r>
    <r>
      <rPr>
        <sz val="11"/>
        <color theme="1"/>
        <rFont val="Calibri"/>
        <family val="2"/>
        <scheme val="minor"/>
      </rPr>
      <t>: For the blower module, select the Motor HP from row 7. If a module has a condenser ontop of it, select the condenser's tonnage in row 8.</t>
    </r>
  </si>
  <si>
    <r>
      <rPr>
        <b/>
        <sz val="11"/>
        <color indexed="8"/>
        <rFont val="Calibri"/>
        <family val="2"/>
      </rPr>
      <t>Step #4</t>
    </r>
    <r>
      <rPr>
        <sz val="11"/>
        <color theme="1"/>
        <rFont val="Calibri"/>
        <family val="2"/>
        <scheme val="minor"/>
      </rPr>
      <t>: Reference the Individual modules' weight and width in rows 9 and 10. Total Weight, Center Of Mass, and Corner Weights for the entire unit will be displayed in the light blue output cells (C13:C16).</t>
    </r>
  </si>
  <si>
    <t>REV. #3: 03/28/2018</t>
  </si>
  <si>
    <r>
      <rPr>
        <b/>
        <sz val="11"/>
        <color indexed="8"/>
        <rFont val="Calibri"/>
        <family val="2"/>
      </rPr>
      <t>Step #2</t>
    </r>
    <r>
      <rPr>
        <sz val="11"/>
        <color theme="1"/>
        <rFont val="Calibri"/>
        <family val="2"/>
        <scheme val="minor"/>
      </rPr>
      <t>: Generate a drawing of the unit in Nola and enter the modules in rows 5 and 6 in order from left to right. This calculator assumes the unit is standard airflow from right to left. Note that some modules may have to be searched in the BOM of the fan such as the intake module and coil modules.</t>
    </r>
  </si>
  <si>
    <t>BOM Search Example for Step #2:</t>
  </si>
  <si>
    <t>D3.500</t>
  </si>
  <si>
    <t>REV. #6: 05/30/2018</t>
  </si>
  <si>
    <t>4.-400</t>
  </si>
  <si>
    <t>5.-400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</si>
</sst>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1"/>
      <color indexed="8"/>
      <name val="Calibri"/>
      <family val="2"/>
    </font>
    <font>
      <b/>
      <sz val="11"/>
      <color theme="1"/>
      <name val="Calibri"/>
      <family val="2"/>
      <scheme val="minor"/>
    </font>
    <font>
      <b/>
      <i/>
      <u/>
      <sz val="11"/>
      <color theme="1"/>
      <name val="Calibri"/>
      <family val="2"/>
      <scheme val="minor"/>
    </font>
    <font>
      <sz val="8"/>
      <color theme="1"/>
      <name val="Calibri"/>
      <family val="2"/>
      <scheme val="minor"/>
    </font>
    <font>
      <b/>
      <sz val="12"/>
      <color theme="1"/>
      <name val="Calibri"/>
      <family val="2"/>
      <scheme val="minor"/>
    </font>
    <font>
      <b/>
      <sz val="8"/>
      <color theme="1"/>
      <name val="Calibri"/>
      <family val="2"/>
      <scheme val="minor"/>
    </font>
    <font>
      <b/>
      <i/>
      <sz val="8"/>
      <color theme="1"/>
      <name val="Calibri"/>
      <family val="2"/>
      <scheme val="minor"/>
    </font>
    <font>
      <b/>
      <u/>
      <sz val="11"/>
      <color theme="1"/>
      <name val="Calibri"/>
      <family val="2"/>
      <scheme val="minor"/>
    </font>
    <font>
      <b/>
      <i/>
      <sz val="12"/>
      <color rgb="FF0070C0"/>
      <name val="Calibri"/>
      <family val="2"/>
      <scheme val="minor"/>
    </font>
    <font>
      <b/>
      <i/>
      <u/>
      <sz val="12"/>
      <color rgb="FF0070C0"/>
      <name val="Calibri"/>
      <family val="2"/>
      <scheme val="minor"/>
    </font>
    <font>
      <b/>
      <i/>
      <u/>
      <sz val="14"/>
      <color theme="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
      <patternFill patternType="solid">
        <fgColor theme="1"/>
        <bgColor indexed="64"/>
      </patternFill>
    </fill>
    <fill>
      <patternFill patternType="solid">
        <fgColor theme="8" tint="0.59999389629810485"/>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bottom style="medium">
        <color indexed="64"/>
      </bottom>
      <diagonal/>
    </border>
  </borders>
  <cellStyleXfs count="1">
    <xf numFmtId="0" fontId="0" fillId="0" borderId="0"/>
  </cellStyleXfs>
  <cellXfs count="200">
    <xf numFmtId="0" fontId="0" fillId="0" borderId="0" xfId="0"/>
    <xf numFmtId="0" fontId="0" fillId="0" borderId="0" xfId="0" applyAlignment="1">
      <alignment horizontal="center"/>
    </xf>
    <xf numFmtId="0" fontId="0" fillId="0" borderId="0" xfId="0" applyAlignment="1">
      <alignment horizontal="right"/>
    </xf>
    <xf numFmtId="0" fontId="0" fillId="0" borderId="1" xfId="0" applyBorder="1"/>
    <xf numFmtId="0" fontId="0" fillId="0" borderId="0" xfId="0" applyBorder="1" applyAlignment="1">
      <alignment horizontal="center"/>
    </xf>
    <xf numFmtId="0" fontId="0" fillId="0" borderId="0" xfId="0" applyBorder="1"/>
    <xf numFmtId="0" fontId="0" fillId="0" borderId="2" xfId="0" applyBorder="1" applyAlignment="1">
      <alignment horizontal="center"/>
    </xf>
    <xf numFmtId="0" fontId="0" fillId="0" borderId="1" xfId="0" applyBorder="1" applyAlignment="1">
      <alignment horizontal="center"/>
    </xf>
    <xf numFmtId="0" fontId="3" fillId="0" borderId="0" xfId="0" applyFont="1"/>
    <xf numFmtId="0" fontId="3" fillId="0" borderId="0" xfId="0" applyFont="1" applyBorder="1"/>
    <xf numFmtId="0" fontId="0" fillId="0" borderId="3" xfId="0" applyBorder="1" applyAlignment="1">
      <alignment horizontal="center"/>
    </xf>
    <xf numFmtId="0" fontId="4" fillId="0" borderId="0" xfId="0" applyFont="1" applyBorder="1" applyAlignment="1">
      <alignment horizontal="center"/>
    </xf>
    <xf numFmtId="0" fontId="0" fillId="0" borderId="4" xfId="0" applyBorder="1" applyAlignment="1">
      <alignment horizontal="center"/>
    </xf>
    <xf numFmtId="0" fontId="2" fillId="0" borderId="0" xfId="0" applyFont="1" applyBorder="1" applyAlignment="1">
      <alignment horizontal="center"/>
    </xf>
    <xf numFmtId="2" fontId="0" fillId="0" borderId="0" xfId="0" applyNumberFormat="1" applyBorder="1" applyAlignment="1">
      <alignment horizontal="center"/>
    </xf>
    <xf numFmtId="1" fontId="4" fillId="0" borderId="0" xfId="0" applyNumberFormat="1" applyFont="1" applyBorder="1" applyAlignment="1">
      <alignment horizontal="center"/>
    </xf>
    <xf numFmtId="2" fontId="0" fillId="0" borderId="1" xfId="0" applyNumberFormat="1" applyBorder="1" applyAlignment="1">
      <alignment horizontal="center"/>
    </xf>
    <xf numFmtId="1" fontId="4" fillId="2" borderId="1" xfId="0" applyNumberFormat="1" applyFont="1" applyFill="1" applyBorder="1" applyAlignment="1">
      <alignment horizontal="center"/>
    </xf>
    <xf numFmtId="1" fontId="4" fillId="2" borderId="5" xfId="0" applyNumberFormat="1" applyFont="1" applyFill="1"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2" fillId="0" borderId="5" xfId="0" applyFont="1"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6" fillId="0" borderId="9" xfId="0" applyFont="1" applyBorder="1" applyAlignment="1">
      <alignment horizontal="center"/>
    </xf>
    <xf numFmtId="0" fontId="2" fillId="0" borderId="6" xfId="0" applyFont="1" applyBorder="1" applyAlignment="1">
      <alignment horizontal="center"/>
    </xf>
    <xf numFmtId="0" fontId="0" fillId="0" borderId="11" xfId="0" applyBorder="1" applyAlignment="1">
      <alignment horizontal="center"/>
    </xf>
    <xf numFmtId="0" fontId="2" fillId="0" borderId="12" xfId="0" applyFont="1" applyBorder="1" applyAlignment="1">
      <alignment horizontal="center"/>
    </xf>
    <xf numFmtId="0" fontId="6" fillId="0" borderId="13" xfId="0" applyFont="1" applyBorder="1" applyAlignment="1">
      <alignment horizontal="center"/>
    </xf>
    <xf numFmtId="0" fontId="2" fillId="0" borderId="14" xfId="0" applyFont="1" applyBorder="1" applyAlignment="1">
      <alignment horizontal="center"/>
    </xf>
    <xf numFmtId="0" fontId="0" fillId="0" borderId="15" xfId="0" applyBorder="1" applyAlignment="1">
      <alignment horizontal="center"/>
    </xf>
    <xf numFmtId="0" fontId="0" fillId="0" borderId="14" xfId="0" applyBorder="1" applyAlignment="1">
      <alignment horizontal="center"/>
    </xf>
    <xf numFmtId="0" fontId="6" fillId="0" borderId="16" xfId="0" applyFont="1" applyBorder="1" applyAlignment="1">
      <alignment horizontal="center"/>
    </xf>
    <xf numFmtId="0" fontId="6" fillId="0" borderId="17" xfId="0" applyFont="1"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2" fillId="0" borderId="0" xfId="0" applyFont="1" applyBorder="1" applyAlignment="1">
      <alignment vertical="center"/>
    </xf>
    <xf numFmtId="0" fontId="2" fillId="0" borderId="0" xfId="0" applyFont="1" applyBorder="1" applyAlignment="1"/>
    <xf numFmtId="0" fontId="0" fillId="0" borderId="21" xfId="0" applyBorder="1" applyAlignment="1">
      <alignment horizontal="center"/>
    </xf>
    <xf numFmtId="0" fontId="0" fillId="0" borderId="22" xfId="0" applyBorder="1" applyAlignment="1">
      <alignment horizontal="center"/>
    </xf>
    <xf numFmtId="0" fontId="0" fillId="0" borderId="0" xfId="0" applyFill="1"/>
    <xf numFmtId="0" fontId="4" fillId="0" borderId="0" xfId="0" applyFont="1" applyFill="1" applyBorder="1" applyAlignment="1">
      <alignment horizontal="center"/>
    </xf>
    <xf numFmtId="0" fontId="2" fillId="0" borderId="23" xfId="0" applyFont="1" applyBorder="1" applyAlignment="1">
      <alignment horizontal="center"/>
    </xf>
    <xf numFmtId="0" fontId="2" fillId="0" borderId="24" xfId="0" applyFont="1" applyBorder="1" applyAlignment="1">
      <alignment horizontal="center"/>
    </xf>
    <xf numFmtId="0" fontId="0" fillId="0" borderId="25" xfId="0" applyBorder="1" applyAlignment="1">
      <alignment horizontal="center"/>
    </xf>
    <xf numFmtId="0" fontId="2" fillId="0" borderId="26" xfId="0" applyFont="1" applyBorder="1" applyAlignment="1">
      <alignment horizontal="center"/>
    </xf>
    <xf numFmtId="0" fontId="0" fillId="3" borderId="28" xfId="0" applyFill="1" applyBorder="1"/>
    <xf numFmtId="0" fontId="0" fillId="3" borderId="26" xfId="0" applyFill="1" applyBorder="1"/>
    <xf numFmtId="0" fontId="0" fillId="3" borderId="0" xfId="0" applyFill="1" applyBorder="1"/>
    <xf numFmtId="0" fontId="0" fillId="3" borderId="27" xfId="0" applyFill="1" applyBorder="1"/>
    <xf numFmtId="0" fontId="0" fillId="3" borderId="26" xfId="0" applyFill="1" applyBorder="1" applyAlignment="1">
      <alignment horizontal="center"/>
    </xf>
    <xf numFmtId="0" fontId="0" fillId="3" borderId="0" xfId="0" applyFill="1" applyBorder="1" applyAlignment="1">
      <alignment horizontal="center"/>
    </xf>
    <xf numFmtId="0" fontId="0" fillId="3" borderId="30" xfId="0" applyFill="1" applyBorder="1"/>
    <xf numFmtId="0" fontId="0" fillId="3" borderId="31" xfId="0" applyFill="1" applyBorder="1"/>
    <xf numFmtId="0" fontId="0" fillId="3" borderId="32" xfId="0" applyFill="1" applyBorder="1"/>
    <xf numFmtId="0" fontId="0" fillId="3" borderId="33" xfId="0" applyFill="1" applyBorder="1"/>
    <xf numFmtId="0" fontId="0" fillId="3" borderId="29" xfId="0" applyFill="1" applyBorder="1"/>
    <xf numFmtId="0" fontId="0" fillId="3" borderId="32" xfId="0" applyFill="1" applyBorder="1" applyAlignment="1">
      <alignment horizontal="center"/>
    </xf>
    <xf numFmtId="0" fontId="0" fillId="3" borderId="30" xfId="0" applyFill="1" applyBorder="1" applyAlignment="1">
      <alignment horizontal="center"/>
    </xf>
    <xf numFmtId="0" fontId="8" fillId="3" borderId="0" xfId="0" applyFont="1" applyFill="1" applyBorder="1"/>
    <xf numFmtId="0" fontId="0" fillId="3" borderId="0" xfId="0" applyFill="1" applyBorder="1" applyAlignment="1">
      <alignment vertical="top" wrapText="1"/>
    </xf>
    <xf numFmtId="0" fontId="2" fillId="0" borderId="21" xfId="0" applyFont="1" applyBorder="1" applyAlignment="1">
      <alignment horizontal="right"/>
    </xf>
    <xf numFmtId="0" fontId="2" fillId="0" borderId="34" xfId="0" applyFont="1" applyBorder="1" applyAlignment="1">
      <alignment horizontal="right"/>
    </xf>
    <xf numFmtId="0" fontId="2" fillId="0" borderId="14" xfId="0" applyFont="1" applyBorder="1" applyAlignment="1">
      <alignment horizontal="right"/>
    </xf>
    <xf numFmtId="0" fontId="0" fillId="3" borderId="33" xfId="0" applyFill="1" applyBorder="1" applyAlignment="1">
      <alignment horizontal="center"/>
    </xf>
    <xf numFmtId="0" fontId="0" fillId="3" borderId="28" xfId="0" applyFill="1" applyBorder="1" applyAlignment="1">
      <alignment horizontal="center"/>
    </xf>
    <xf numFmtId="0" fontId="0" fillId="0" borderId="28" xfId="0" applyBorder="1"/>
    <xf numFmtId="0" fontId="0" fillId="0" borderId="29" xfId="0" applyBorder="1"/>
    <xf numFmtId="0" fontId="3" fillId="0" borderId="26" xfId="0" applyFont="1" applyBorder="1" applyAlignment="1">
      <alignment horizontal="left"/>
    </xf>
    <xf numFmtId="0" fontId="3" fillId="0" borderId="0" xfId="0" applyFont="1" applyBorder="1" applyAlignment="1">
      <alignment horizontal="left"/>
    </xf>
    <xf numFmtId="0" fontId="0" fillId="0" borderId="27" xfId="0" applyBorder="1"/>
    <xf numFmtId="0" fontId="0" fillId="0" borderId="26" xfId="0" applyBorder="1"/>
    <xf numFmtId="0" fontId="6" fillId="0" borderId="26" xfId="0" applyFont="1" applyBorder="1" applyAlignment="1">
      <alignment horizontal="center"/>
    </xf>
    <xf numFmtId="0" fontId="0" fillId="0" borderId="26" xfId="0" applyFill="1" applyBorder="1"/>
    <xf numFmtId="0" fontId="0" fillId="0" borderId="0" xfId="0" applyFill="1" applyBorder="1"/>
    <xf numFmtId="0" fontId="0" fillId="0" borderId="27" xfId="0" applyFill="1" applyBorder="1"/>
    <xf numFmtId="0" fontId="2" fillId="0" borderId="26" xfId="0" applyFont="1" applyBorder="1" applyAlignment="1">
      <alignment vertical="center"/>
    </xf>
    <xf numFmtId="0" fontId="0" fillId="0" borderId="30" xfId="0" applyBorder="1"/>
    <xf numFmtId="0" fontId="0" fillId="5" borderId="35" xfId="0" applyFill="1" applyBorder="1"/>
    <xf numFmtId="0" fontId="0" fillId="0" borderId="9" xfId="0" applyBorder="1" applyAlignment="1">
      <alignment horizontal="center"/>
    </xf>
    <xf numFmtId="0" fontId="0" fillId="0" borderId="36" xfId="0" applyFill="1" applyBorder="1" applyAlignment="1">
      <alignment horizontal="left"/>
    </xf>
    <xf numFmtId="0" fontId="6" fillId="0" borderId="32" xfId="0" applyFont="1" applyBorder="1" applyAlignment="1">
      <alignment horizontal="center"/>
    </xf>
    <xf numFmtId="0" fontId="0" fillId="0" borderId="30" xfId="0" applyBorder="1" applyAlignment="1">
      <alignment horizontal="center"/>
    </xf>
    <xf numFmtId="0" fontId="2" fillId="0" borderId="6" xfId="0" applyFont="1" applyFill="1" applyBorder="1" applyAlignment="1">
      <alignment horizontal="center"/>
    </xf>
    <xf numFmtId="0" fontId="2" fillId="0" borderId="41" xfId="0" applyFont="1" applyBorder="1" applyAlignment="1">
      <alignment horizontal="center"/>
    </xf>
    <xf numFmtId="0" fontId="2" fillId="0" borderId="42" xfId="0" applyFont="1" applyBorder="1" applyAlignment="1">
      <alignment horizontal="center"/>
    </xf>
    <xf numFmtId="0" fontId="2" fillId="0" borderId="43" xfId="0" applyFont="1" applyFill="1" applyBorder="1" applyAlignment="1">
      <alignment horizontal="center"/>
    </xf>
    <xf numFmtId="0" fontId="0" fillId="0" borderId="0" xfId="0" applyFont="1" applyAlignment="1">
      <alignment horizontal="center"/>
    </xf>
    <xf numFmtId="2" fontId="0" fillId="0" borderId="14" xfId="0" applyNumberFormat="1" applyBorder="1" applyAlignment="1">
      <alignment horizontal="center"/>
    </xf>
    <xf numFmtId="2" fontId="0" fillId="0" borderId="5" xfId="0" applyNumberFormat="1" applyBorder="1" applyAlignment="1">
      <alignment horizontal="center"/>
    </xf>
    <xf numFmtId="2" fontId="0" fillId="0" borderId="6" xfId="0" applyNumberFormat="1" applyBorder="1" applyAlignment="1">
      <alignment horizontal="center"/>
    </xf>
    <xf numFmtId="0" fontId="9" fillId="0" borderId="32" xfId="0" applyFont="1" applyBorder="1" applyAlignment="1">
      <alignment horizontal="left"/>
    </xf>
    <xf numFmtId="0" fontId="9" fillId="0" borderId="0" xfId="0" applyFont="1" applyBorder="1" applyAlignment="1">
      <alignment horizontal="left"/>
    </xf>
    <xf numFmtId="0" fontId="0" fillId="0" borderId="44" xfId="0" applyFont="1" applyFill="1" applyBorder="1" applyAlignment="1">
      <alignment horizontal="center"/>
    </xf>
    <xf numFmtId="0" fontId="0" fillId="0" borderId="1" xfId="0" applyFont="1" applyFill="1" applyBorder="1" applyAlignment="1">
      <alignment horizontal="center"/>
    </xf>
    <xf numFmtId="0" fontId="0" fillId="0" borderId="0" xfId="0" applyFont="1" applyFill="1" applyBorder="1" applyAlignment="1">
      <alignment horizontal="center"/>
    </xf>
    <xf numFmtId="0" fontId="6" fillId="0" borderId="13" xfId="0" applyFont="1" applyFill="1" applyBorder="1" applyAlignment="1">
      <alignment horizontal="center"/>
    </xf>
    <xf numFmtId="0" fontId="0" fillId="0" borderId="7" xfId="0" applyFont="1" applyFill="1" applyBorder="1" applyAlignment="1">
      <alignment horizontal="center"/>
    </xf>
    <xf numFmtId="0" fontId="0" fillId="0" borderId="4" xfId="0" applyFont="1" applyFill="1" applyBorder="1" applyAlignment="1">
      <alignment horizontal="center"/>
    </xf>
    <xf numFmtId="0" fontId="6" fillId="0" borderId="9" xfId="0" applyFont="1" applyFill="1" applyBorder="1" applyAlignment="1">
      <alignment horizontal="center"/>
    </xf>
    <xf numFmtId="0" fontId="0" fillId="0" borderId="26" xfId="0" applyFont="1" applyFill="1" applyBorder="1" applyAlignment="1">
      <alignment horizontal="center"/>
    </xf>
    <xf numFmtId="0" fontId="0" fillId="0" borderId="0" xfId="0" applyFont="1" applyFill="1" applyAlignment="1">
      <alignment horizontal="center"/>
    </xf>
    <xf numFmtId="0" fontId="2" fillId="0" borderId="14" xfId="0" applyFont="1" applyFill="1" applyBorder="1" applyAlignment="1">
      <alignment horizontal="center"/>
    </xf>
    <xf numFmtId="0" fontId="2" fillId="0" borderId="5" xfId="0" applyFont="1" applyFill="1" applyBorder="1" applyAlignment="1">
      <alignment horizontal="center"/>
    </xf>
    <xf numFmtId="0" fontId="9" fillId="0" borderId="32" xfId="0" applyFont="1" applyBorder="1" applyAlignment="1">
      <alignment horizontal="left"/>
    </xf>
    <xf numFmtId="0" fontId="6" fillId="0" borderId="26" xfId="0" applyFont="1" applyFill="1" applyBorder="1" applyAlignment="1">
      <alignment horizontal="center"/>
    </xf>
    <xf numFmtId="0" fontId="0" fillId="0" borderId="13" xfId="0" applyFont="1" applyFill="1" applyBorder="1" applyAlignment="1">
      <alignment horizontal="center"/>
    </xf>
    <xf numFmtId="0" fontId="0" fillId="0" borderId="9" xfId="0" applyFont="1" applyFill="1" applyBorder="1" applyAlignment="1">
      <alignment horizontal="center"/>
    </xf>
    <xf numFmtId="0" fontId="9" fillId="0" borderId="26" xfId="0" applyFont="1" applyBorder="1" applyAlignment="1">
      <alignment horizontal="left"/>
    </xf>
    <xf numFmtId="0" fontId="2" fillId="0" borderId="23" xfId="0" applyFont="1" applyFill="1" applyBorder="1" applyAlignment="1">
      <alignment horizontal="center"/>
    </xf>
    <xf numFmtId="0" fontId="2" fillId="0" borderId="12" xfId="0" applyFont="1" applyFill="1" applyBorder="1" applyAlignment="1">
      <alignment horizontal="center"/>
    </xf>
    <xf numFmtId="0" fontId="2" fillId="0" borderId="24" xfId="0" applyFont="1" applyFill="1" applyBorder="1" applyAlignment="1">
      <alignment horizontal="center"/>
    </xf>
    <xf numFmtId="0" fontId="0" fillId="0" borderId="45" xfId="0" applyFont="1" applyFill="1" applyBorder="1" applyAlignment="1">
      <alignment horizontal="center"/>
    </xf>
    <xf numFmtId="0" fontId="0" fillId="0" borderId="25" xfId="0" applyFont="1" applyFill="1" applyBorder="1" applyAlignment="1">
      <alignment horizontal="center"/>
    </xf>
    <xf numFmtId="0" fontId="0" fillId="0" borderId="8" xfId="0" applyFont="1" applyFill="1" applyBorder="1" applyAlignment="1">
      <alignment horizontal="center"/>
    </xf>
    <xf numFmtId="0" fontId="0" fillId="0" borderId="5" xfId="0" applyFont="1" applyFill="1" applyBorder="1" applyAlignment="1">
      <alignment horizontal="center"/>
    </xf>
    <xf numFmtId="0" fontId="0" fillId="0" borderId="46" xfId="0" applyFont="1" applyFill="1" applyBorder="1" applyAlignment="1">
      <alignment horizontal="center"/>
    </xf>
    <xf numFmtId="0" fontId="0" fillId="0" borderId="38" xfId="0" applyFont="1" applyFill="1" applyBorder="1" applyAlignment="1">
      <alignment horizontal="center"/>
    </xf>
    <xf numFmtId="0" fontId="0" fillId="0" borderId="47" xfId="0" applyFont="1" applyFill="1" applyBorder="1" applyAlignment="1">
      <alignment horizontal="center"/>
    </xf>
    <xf numFmtId="0" fontId="0" fillId="0" borderId="30" xfId="0" applyFont="1" applyFill="1" applyBorder="1" applyAlignment="1">
      <alignment horizontal="center"/>
    </xf>
    <xf numFmtId="0" fontId="0" fillId="0" borderId="48" xfId="0" applyFont="1" applyFill="1" applyBorder="1" applyAlignment="1">
      <alignment horizontal="center"/>
    </xf>
    <xf numFmtId="0" fontId="0" fillId="0" borderId="10" xfId="0" applyFont="1" applyFill="1" applyBorder="1" applyAlignment="1">
      <alignment horizontal="center"/>
    </xf>
    <xf numFmtId="0" fontId="6" fillId="0" borderId="0" xfId="0" applyFont="1" applyFill="1" applyBorder="1" applyAlignment="1">
      <alignment horizontal="center"/>
    </xf>
    <xf numFmtId="0" fontId="2" fillId="0" borderId="8" xfId="0" applyFont="1" applyFill="1" applyBorder="1" applyAlignment="1">
      <alignment horizontal="center"/>
    </xf>
    <xf numFmtId="0" fontId="11" fillId="3" borderId="33" xfId="0" applyFont="1" applyFill="1" applyBorder="1" applyAlignment="1">
      <alignment vertical="center"/>
    </xf>
    <xf numFmtId="0" fontId="11" fillId="3" borderId="28" xfId="0" applyFont="1" applyFill="1" applyBorder="1" applyAlignment="1">
      <alignment vertical="center"/>
    </xf>
    <xf numFmtId="0" fontId="11" fillId="3" borderId="26" xfId="0" applyFont="1" applyFill="1" applyBorder="1" applyAlignment="1">
      <alignment vertical="center"/>
    </xf>
    <xf numFmtId="0" fontId="11" fillId="3" borderId="0" xfId="0" applyFont="1" applyFill="1" applyBorder="1" applyAlignment="1">
      <alignment vertical="center"/>
    </xf>
    <xf numFmtId="0" fontId="7" fillId="3" borderId="27" xfId="0" applyFont="1" applyFill="1" applyBorder="1"/>
    <xf numFmtId="0" fontId="6" fillId="0" borderId="1" xfId="0" applyFont="1" applyBorder="1" applyAlignment="1">
      <alignment horizontal="center"/>
    </xf>
    <xf numFmtId="0" fontId="2" fillId="0" borderId="1" xfId="0" applyFont="1" applyBorder="1" applyAlignment="1">
      <alignment horizontal="center"/>
    </xf>
    <xf numFmtId="0" fontId="2" fillId="0" borderId="1" xfId="0" applyFont="1" applyBorder="1" applyAlignment="1">
      <alignment vertical="center"/>
    </xf>
    <xf numFmtId="0" fontId="0" fillId="0" borderId="0" xfId="0" applyFill="1" applyBorder="1" applyAlignment="1">
      <alignment horizontal="center"/>
    </xf>
    <xf numFmtId="0" fontId="0" fillId="4" borderId="4" xfId="0" applyFill="1" applyBorder="1" applyAlignment="1">
      <alignment horizontal="center"/>
    </xf>
    <xf numFmtId="0" fontId="2" fillId="0" borderId="37" xfId="0" applyFont="1" applyBorder="1" applyAlignment="1">
      <alignment horizontal="right"/>
    </xf>
    <xf numFmtId="0" fontId="0" fillId="4" borderId="53" xfId="0" applyFill="1" applyBorder="1" applyAlignment="1">
      <alignment horizontal="center"/>
    </xf>
    <xf numFmtId="1" fontId="5" fillId="6" borderId="1" xfId="0" applyNumberFormat="1" applyFont="1" applyFill="1" applyBorder="1" applyAlignment="1">
      <alignment horizontal="center"/>
    </xf>
    <xf numFmtId="2" fontId="5" fillId="6" borderId="1" xfId="0" applyNumberFormat="1" applyFont="1" applyFill="1" applyBorder="1" applyAlignment="1">
      <alignment horizontal="center"/>
    </xf>
    <xf numFmtId="0" fontId="0" fillId="0" borderId="22" xfId="0" applyBorder="1" applyAlignment="1">
      <alignment horizontal="center"/>
    </xf>
    <xf numFmtId="0" fontId="2" fillId="0" borderId="46" xfId="0" applyFont="1" applyBorder="1" applyAlignment="1">
      <alignment horizontal="center"/>
    </xf>
    <xf numFmtId="0" fontId="0" fillId="5" borderId="39" xfId="0" applyFill="1" applyBorder="1"/>
    <xf numFmtId="0" fontId="2" fillId="0" borderId="53" xfId="0" applyFont="1" applyBorder="1" applyAlignment="1">
      <alignment horizontal="center"/>
    </xf>
    <xf numFmtId="0" fontId="0" fillId="0" borderId="57" xfId="0" applyBorder="1" applyAlignment="1">
      <alignment horizontal="center"/>
    </xf>
    <xf numFmtId="0" fontId="2" fillId="0" borderId="58" xfId="0" applyFont="1" applyBorder="1" applyAlignment="1">
      <alignment horizontal="center"/>
    </xf>
    <xf numFmtId="0" fontId="2" fillId="0" borderId="57" xfId="0" applyFont="1" applyBorder="1" applyAlignment="1">
      <alignment horizontal="center"/>
    </xf>
    <xf numFmtId="0" fontId="0" fillId="5" borderId="53" xfId="0" applyFill="1" applyBorder="1"/>
    <xf numFmtId="0" fontId="0" fillId="0" borderId="22" xfId="0" applyBorder="1" applyAlignment="1">
      <alignment horizontal="center"/>
    </xf>
    <xf numFmtId="0" fontId="9" fillId="0" borderId="32" xfId="0" applyFont="1" applyBorder="1" applyAlignment="1">
      <alignment horizontal="left"/>
    </xf>
    <xf numFmtId="0" fontId="9" fillId="0" borderId="0" xfId="0" applyFont="1" applyBorder="1" applyAlignment="1">
      <alignment horizontal="left"/>
    </xf>
    <xf numFmtId="0" fontId="6" fillId="3" borderId="29" xfId="0" applyFont="1" applyFill="1" applyBorder="1"/>
    <xf numFmtId="0" fontId="9" fillId="0" borderId="32" xfId="0" applyFont="1" applyBorder="1" applyAlignment="1">
      <alignment horizontal="left"/>
    </xf>
    <xf numFmtId="0" fontId="9" fillId="0" borderId="30" xfId="0" applyFont="1" applyBorder="1" applyAlignment="1">
      <alignment horizontal="left"/>
    </xf>
    <xf numFmtId="0" fontId="2" fillId="0" borderId="45" xfId="0" applyFont="1" applyFill="1" applyBorder="1" applyAlignment="1">
      <alignment horizontal="center" vertical="center"/>
    </xf>
    <xf numFmtId="0" fontId="2" fillId="0" borderId="49" xfId="0" applyFont="1" applyFill="1" applyBorder="1" applyAlignment="1">
      <alignment horizontal="center" vertical="center"/>
    </xf>
    <xf numFmtId="0" fontId="2" fillId="0" borderId="33" xfId="0" applyFont="1" applyFill="1" applyBorder="1" applyAlignment="1">
      <alignment horizontal="center" vertical="center"/>
    </xf>
    <xf numFmtId="0" fontId="0" fillId="0" borderId="26" xfId="0" applyBorder="1" applyAlignment="1">
      <alignment horizontal="center" vertical="center"/>
    </xf>
    <xf numFmtId="0" fontId="2" fillId="0" borderId="21" xfId="0" applyFont="1" applyFill="1" applyBorder="1" applyAlignment="1">
      <alignment horizontal="center"/>
    </xf>
    <xf numFmtId="0" fontId="2" fillId="0" borderId="2" xfId="0" applyFont="1" applyFill="1" applyBorder="1" applyAlignment="1">
      <alignment horizontal="center"/>
    </xf>
    <xf numFmtId="0" fontId="0" fillId="0" borderId="22" xfId="0" applyFont="1" applyFill="1" applyBorder="1" applyAlignment="1">
      <alignment horizontal="center"/>
    </xf>
    <xf numFmtId="0" fontId="2" fillId="0" borderId="25" xfId="0" applyFont="1" applyFill="1" applyBorder="1" applyAlignment="1">
      <alignment horizontal="center"/>
    </xf>
    <xf numFmtId="0" fontId="2" fillId="0" borderId="21" xfId="0" applyFont="1" applyBorder="1" applyAlignment="1">
      <alignment horizontal="center"/>
    </xf>
    <xf numFmtId="0" fontId="2" fillId="0" borderId="2" xfId="0" applyFont="1" applyBorder="1" applyAlignment="1">
      <alignment horizontal="center"/>
    </xf>
    <xf numFmtId="0" fontId="0" fillId="0" borderId="22" xfId="0" applyBorder="1" applyAlignment="1">
      <alignment horizontal="center"/>
    </xf>
    <xf numFmtId="0" fontId="2" fillId="0" borderId="37" xfId="0" applyFont="1" applyBorder="1" applyAlignment="1">
      <alignment horizontal="center" vertical="center"/>
    </xf>
    <xf numFmtId="0" fontId="2" fillId="0" borderId="52" xfId="0" applyFont="1" applyBorder="1" applyAlignment="1">
      <alignment horizontal="center" vertical="center"/>
    </xf>
    <xf numFmtId="0" fontId="9" fillId="0" borderId="0" xfId="0" applyFont="1" applyBorder="1" applyAlignment="1">
      <alignment horizontal="left"/>
    </xf>
    <xf numFmtId="0" fontId="2" fillId="0" borderId="13" xfId="0" applyFont="1" applyFill="1" applyBorder="1" applyAlignment="1">
      <alignment horizontal="center" vertical="center"/>
    </xf>
    <xf numFmtId="0" fontId="2" fillId="0" borderId="45" xfId="0" applyFont="1" applyBorder="1" applyAlignment="1">
      <alignment horizontal="center" vertical="center"/>
    </xf>
    <xf numFmtId="0" fontId="2" fillId="0" borderId="49" xfId="0" applyFont="1" applyBorder="1" applyAlignment="1">
      <alignment horizontal="center" vertical="center"/>
    </xf>
    <xf numFmtId="0" fontId="2" fillId="0" borderId="37" xfId="0" applyFont="1" applyBorder="1" applyAlignment="1">
      <alignment horizontal="center"/>
    </xf>
    <xf numFmtId="0" fontId="2" fillId="0" borderId="38" xfId="0" applyFont="1" applyBorder="1" applyAlignment="1">
      <alignment horizontal="center"/>
    </xf>
    <xf numFmtId="0" fontId="2" fillId="0" borderId="3" xfId="0" applyFont="1" applyBorder="1" applyAlignment="1">
      <alignment horizontal="center"/>
    </xf>
    <xf numFmtId="0" fontId="10" fillId="0" borderId="0" xfId="0" applyFont="1" applyBorder="1" applyAlignment="1">
      <alignment horizontal="left"/>
    </xf>
    <xf numFmtId="0" fontId="2" fillId="0" borderId="54" xfId="0" applyFont="1" applyBorder="1" applyAlignment="1">
      <alignment horizontal="center"/>
    </xf>
    <xf numFmtId="0" fontId="2" fillId="0" borderId="55" xfId="0" applyFont="1" applyBorder="1" applyAlignment="1">
      <alignment horizontal="center"/>
    </xf>
    <xf numFmtId="0" fontId="2" fillId="0" borderId="56" xfId="0" applyFont="1" applyBorder="1" applyAlignment="1">
      <alignment horizontal="center"/>
    </xf>
    <xf numFmtId="0" fontId="5" fillId="0" borderId="41" xfId="0" applyFont="1" applyBorder="1" applyAlignment="1">
      <alignment horizontal="right"/>
    </xf>
    <xf numFmtId="0" fontId="5" fillId="0" borderId="42" xfId="0" applyFont="1" applyBorder="1" applyAlignment="1">
      <alignment horizontal="right"/>
    </xf>
    <xf numFmtId="0" fontId="5" fillId="0" borderId="34" xfId="0" applyFont="1" applyBorder="1" applyAlignment="1">
      <alignment horizontal="right"/>
    </xf>
    <xf numFmtId="0" fontId="5" fillId="0" borderId="1" xfId="0" applyFont="1" applyBorder="1" applyAlignment="1">
      <alignment horizontal="right"/>
    </xf>
    <xf numFmtId="0" fontId="5" fillId="0" borderId="1" xfId="0" applyFont="1" applyBorder="1" applyAlignment="1">
      <alignment horizontal="left"/>
    </xf>
    <xf numFmtId="0" fontId="5" fillId="0" borderId="48" xfId="0" applyFont="1" applyBorder="1" applyAlignment="1">
      <alignment horizontal="left"/>
    </xf>
    <xf numFmtId="0" fontId="5" fillId="0" borderId="50" xfId="0" applyFont="1" applyBorder="1" applyAlignment="1">
      <alignment horizontal="left"/>
    </xf>
    <xf numFmtId="0" fontId="5" fillId="0" borderId="44" xfId="0" applyFont="1" applyBorder="1" applyAlignment="1">
      <alignment horizontal="left"/>
    </xf>
    <xf numFmtId="0" fontId="11" fillId="0" borderId="33" xfId="0" applyFont="1" applyBorder="1" applyAlignment="1">
      <alignment horizontal="left"/>
    </xf>
    <xf numFmtId="0" fontId="11" fillId="0" borderId="28" xfId="0" applyFont="1" applyBorder="1" applyAlignment="1">
      <alignment horizontal="left"/>
    </xf>
    <xf numFmtId="0" fontId="2" fillId="0" borderId="39" xfId="0" applyFont="1" applyBorder="1" applyAlignment="1">
      <alignment horizontal="center"/>
    </xf>
    <xf numFmtId="0" fontId="0" fillId="0" borderId="35" xfId="0" applyBorder="1"/>
    <xf numFmtId="0" fontId="0" fillId="0" borderId="40" xfId="0" applyBorder="1"/>
    <xf numFmtId="0" fontId="2" fillId="0" borderId="51" xfId="0" applyFont="1" applyBorder="1" applyAlignment="1">
      <alignment horizontal="center" vertical="center"/>
    </xf>
    <xf numFmtId="0" fontId="2" fillId="0" borderId="37" xfId="0" applyFont="1" applyFill="1" applyBorder="1" applyAlignment="1">
      <alignment horizontal="center" vertical="center"/>
    </xf>
    <xf numFmtId="0" fontId="2" fillId="0" borderId="52" xfId="0" applyFont="1" applyFill="1" applyBorder="1" applyAlignment="1">
      <alignment horizontal="center" vertical="center"/>
    </xf>
    <xf numFmtId="0" fontId="0" fillId="0" borderId="22" xfId="0" applyFont="1" applyBorder="1" applyAlignment="1">
      <alignment horizontal="center"/>
    </xf>
    <xf numFmtId="0" fontId="11" fillId="0" borderId="26" xfId="0" applyFont="1" applyBorder="1" applyAlignment="1">
      <alignment horizontal="left"/>
    </xf>
    <xf numFmtId="0" fontId="11" fillId="0" borderId="0" xfId="0" applyFont="1" applyBorder="1" applyAlignment="1">
      <alignment horizontal="left"/>
    </xf>
    <xf numFmtId="0" fontId="2" fillId="0" borderId="35" xfId="0" applyFont="1" applyBorder="1" applyAlignment="1">
      <alignment horizontal="center"/>
    </xf>
    <xf numFmtId="0" fontId="2" fillId="0" borderId="40" xfId="0" applyFont="1" applyBorder="1" applyAlignment="1">
      <alignment horizontal="center"/>
    </xf>
    <xf numFmtId="0" fontId="0" fillId="3" borderId="0" xfId="0" applyFill="1" applyBorder="1" applyAlignment="1">
      <alignment horizontal="left" vertical="top" wrapText="1"/>
    </xf>
    <xf numFmtId="0" fontId="0" fillId="3" borderId="0" xfId="0" applyFill="1" applyBorder="1" applyAlignment="1">
      <alignment horizontal="center"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117929</xdr:colOff>
      <xdr:row>17</xdr:row>
      <xdr:rowOff>18143</xdr:rowOff>
    </xdr:from>
    <xdr:to>
      <xdr:col>2</xdr:col>
      <xdr:colOff>1648279</xdr:colOff>
      <xdr:row>32</xdr:row>
      <xdr:rowOff>145143</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7929" y="3329214"/>
          <a:ext cx="6084207" cy="28484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387351</xdr:colOff>
      <xdr:row>22</xdr:row>
      <xdr:rowOff>69850</xdr:rowOff>
    </xdr:from>
    <xdr:to>
      <xdr:col>8</xdr:col>
      <xdr:colOff>387351</xdr:colOff>
      <xdr:row>31</xdr:row>
      <xdr:rowOff>82112</xdr:rowOff>
    </xdr:to>
    <xdr:pic>
      <xdr:nvPicPr>
        <xdr:cNvPr id="4" name="Picture 3"/>
        <xdr:cNvPicPr>
          <a:picLocks noChangeAspect="1"/>
        </xdr:cNvPicPr>
      </xdr:nvPicPr>
      <xdr:blipFill>
        <a:blip xmlns:r="http://schemas.openxmlformats.org/officeDocument/2006/relationships" r:embed="rId2"/>
        <a:stretch>
          <a:fillRect/>
        </a:stretch>
      </xdr:blipFill>
      <xdr:spPr>
        <a:xfrm>
          <a:off x="13735051" y="4305300"/>
          <a:ext cx="4286250" cy="166961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R327"/>
  <sheetViews>
    <sheetView showGridLines="0" tabSelected="1" zoomScale="70" zoomScaleNormal="70" workbookViewId="0">
      <selection activeCell="C2" sqref="C2"/>
    </sheetView>
  </sheetViews>
  <sheetFormatPr defaultColWidth="10.453125" defaultRowHeight="14.5" x14ac:dyDescent="0.35"/>
  <cols>
    <col min="1" max="1" width="31.7265625" customWidth="1"/>
    <col min="2" max="2" width="33.54296875" customWidth="1"/>
    <col min="3" max="3" width="29.453125" customWidth="1"/>
    <col min="4" max="4" width="30.1796875" bestFit="1" customWidth="1"/>
    <col min="5" max="5" width="35" customWidth="1"/>
    <col min="6" max="6" width="31.1796875" customWidth="1"/>
    <col min="7" max="7" width="38.453125" customWidth="1"/>
    <col min="8" max="8" width="32.26953125" customWidth="1"/>
    <col min="9" max="9" width="32.7265625" customWidth="1"/>
    <col min="10" max="10" width="43.81640625" customWidth="1"/>
    <col min="11" max="11" width="32.26953125" customWidth="1"/>
    <col min="12" max="15" width="25.1796875" customWidth="1"/>
    <col min="16" max="16" width="36" customWidth="1"/>
    <col min="17" max="17" width="31.1796875" customWidth="1"/>
    <col min="18" max="18" width="36.54296875" customWidth="1"/>
    <col min="19" max="19" width="31.1796875" customWidth="1"/>
    <col min="20" max="29" width="25.1796875" customWidth="1"/>
    <col min="30" max="255" width="9.1796875" customWidth="1"/>
  </cols>
  <sheetData>
    <row r="1" spans="1:29" ht="18.5" x14ac:dyDescent="0.35">
      <c r="A1" s="125" t="s">
        <v>220</v>
      </c>
      <c r="B1" s="126"/>
      <c r="C1" s="126"/>
      <c r="D1" s="126"/>
      <c r="E1" s="126"/>
      <c r="F1" s="47"/>
      <c r="G1" s="47"/>
      <c r="H1" s="47"/>
      <c r="I1" s="47"/>
      <c r="J1" s="47"/>
      <c r="K1" s="150" t="s">
        <v>278</v>
      </c>
      <c r="P1" s="8" t="s">
        <v>1</v>
      </c>
      <c r="S1" s="9"/>
      <c r="T1" s="5"/>
      <c r="U1" s="5"/>
      <c r="V1" s="5"/>
      <c r="W1" s="5"/>
      <c r="X1" s="5"/>
      <c r="Y1" s="5"/>
      <c r="Z1" s="5"/>
      <c r="AA1" s="5"/>
      <c r="AB1" s="5"/>
      <c r="AC1" s="5"/>
    </row>
    <row r="2" spans="1:29" ht="19" thickBot="1" x14ac:dyDescent="0.4">
      <c r="A2" s="127"/>
      <c r="B2" s="128"/>
      <c r="C2" s="128"/>
      <c r="D2" s="128"/>
      <c r="E2" s="128"/>
      <c r="F2" s="49"/>
      <c r="G2" s="49"/>
      <c r="H2" s="49"/>
      <c r="I2" s="49"/>
      <c r="J2" s="49"/>
      <c r="K2" s="129"/>
      <c r="O2" s="8"/>
    </row>
    <row r="3" spans="1:29" ht="15" thickBot="1" x14ac:dyDescent="0.4">
      <c r="A3" s="135" t="s">
        <v>225</v>
      </c>
      <c r="B3" s="136" t="s">
        <v>222</v>
      </c>
      <c r="C3" s="49"/>
      <c r="D3" s="49"/>
      <c r="E3" s="49"/>
      <c r="F3" s="49"/>
      <c r="G3" s="49"/>
      <c r="H3" s="49"/>
      <c r="I3" s="49"/>
      <c r="J3" s="49"/>
      <c r="K3" s="50"/>
      <c r="P3" s="7" t="s">
        <v>226</v>
      </c>
      <c r="Q3" s="7" t="s">
        <v>0</v>
      </c>
      <c r="S3" s="3" t="s">
        <v>224</v>
      </c>
    </row>
    <row r="4" spans="1:29" x14ac:dyDescent="0.35">
      <c r="A4" s="62" t="s">
        <v>121</v>
      </c>
      <c r="B4" s="12">
        <v>1</v>
      </c>
      <c r="C4" s="6">
        <f t="shared" ref="C4:K4" si="0">B4+1</f>
        <v>2</v>
      </c>
      <c r="D4" s="6">
        <f t="shared" si="0"/>
        <v>3</v>
      </c>
      <c r="E4" s="6">
        <f t="shared" si="0"/>
        <v>4</v>
      </c>
      <c r="F4" s="6">
        <f t="shared" si="0"/>
        <v>5</v>
      </c>
      <c r="G4" s="6">
        <f t="shared" si="0"/>
        <v>6</v>
      </c>
      <c r="H4" s="6">
        <f t="shared" si="0"/>
        <v>7</v>
      </c>
      <c r="I4" s="6">
        <f t="shared" si="0"/>
        <v>8</v>
      </c>
      <c r="J4" s="6">
        <f t="shared" si="0"/>
        <v>9</v>
      </c>
      <c r="K4" s="10">
        <f t="shared" si="0"/>
        <v>10</v>
      </c>
      <c r="L4" s="4"/>
      <c r="P4" s="7" t="s">
        <v>3</v>
      </c>
      <c r="Q4" s="16">
        <v>1</v>
      </c>
      <c r="S4" s="3" t="s">
        <v>222</v>
      </c>
    </row>
    <row r="5" spans="1:29" x14ac:dyDescent="0.35">
      <c r="A5" s="63" t="s">
        <v>120</v>
      </c>
      <c r="B5" s="134" t="s">
        <v>3</v>
      </c>
      <c r="C5" s="134" t="s">
        <v>3</v>
      </c>
      <c r="D5" s="134" t="s">
        <v>3</v>
      </c>
      <c r="E5" s="134" t="s">
        <v>3</v>
      </c>
      <c r="F5" s="134" t="s">
        <v>3</v>
      </c>
      <c r="G5" s="134" t="s">
        <v>3</v>
      </c>
      <c r="H5" s="134" t="s">
        <v>3</v>
      </c>
      <c r="I5" s="134" t="s">
        <v>3</v>
      </c>
      <c r="J5" s="134" t="s">
        <v>3</v>
      </c>
      <c r="K5" s="134" t="s">
        <v>3</v>
      </c>
      <c r="L5" s="11"/>
      <c r="P5" s="7" t="s">
        <v>227</v>
      </c>
      <c r="Q5" s="7">
        <f>2/3</f>
        <v>0.66666666666666663</v>
      </c>
      <c r="S5" s="3" t="s">
        <v>223</v>
      </c>
    </row>
    <row r="6" spans="1:29" x14ac:dyDescent="0.35">
      <c r="A6" s="63" t="s">
        <v>237</v>
      </c>
      <c r="B6" s="134"/>
      <c r="C6" s="134"/>
      <c r="D6" s="134"/>
      <c r="E6" s="134"/>
      <c r="F6" s="134"/>
      <c r="G6" s="134"/>
      <c r="H6" s="134"/>
      <c r="I6" s="134"/>
      <c r="J6" s="134"/>
      <c r="K6" s="134"/>
      <c r="L6" s="11"/>
      <c r="P6" s="7" t="s">
        <v>228</v>
      </c>
      <c r="Q6" s="7">
        <f>0.5</f>
        <v>0.5</v>
      </c>
    </row>
    <row r="7" spans="1:29" x14ac:dyDescent="0.35">
      <c r="A7" s="63" t="s">
        <v>269</v>
      </c>
      <c r="B7" s="134"/>
      <c r="C7" s="134"/>
      <c r="D7" s="134"/>
      <c r="E7" s="134"/>
      <c r="F7" s="134"/>
      <c r="G7" s="134"/>
      <c r="H7" s="134"/>
      <c r="I7" s="134"/>
      <c r="J7" s="134"/>
      <c r="K7" s="134"/>
      <c r="P7" s="7" t="s">
        <v>229</v>
      </c>
      <c r="Q7" s="7">
        <f t="shared" ref="Q7:Q20" si="1">0.5</f>
        <v>0.5</v>
      </c>
    </row>
    <row r="8" spans="1:29" x14ac:dyDescent="0.35">
      <c r="A8" s="63" t="str">
        <f>IF(B3=S4,"Condenser on top of module:","")</f>
        <v>Condenser on top of module:</v>
      </c>
      <c r="B8" s="134"/>
      <c r="C8" s="134"/>
      <c r="D8" s="134"/>
      <c r="E8" s="134"/>
      <c r="F8" s="134"/>
      <c r="G8" s="134"/>
      <c r="H8" s="134"/>
      <c r="I8" s="134"/>
      <c r="J8" s="134"/>
      <c r="K8" s="134"/>
      <c r="P8" s="7" t="s">
        <v>230</v>
      </c>
      <c r="Q8" s="7">
        <f t="shared" si="1"/>
        <v>0.5</v>
      </c>
      <c r="U8" s="4"/>
      <c r="V8" s="4"/>
      <c r="W8" s="4"/>
      <c r="X8" s="4"/>
      <c r="Y8" s="4"/>
      <c r="Z8" s="4"/>
      <c r="AA8" s="4"/>
      <c r="AB8" s="4"/>
      <c r="AC8" s="4"/>
    </row>
    <row r="9" spans="1:29" x14ac:dyDescent="0.35">
      <c r="A9" s="63" t="s">
        <v>122</v>
      </c>
      <c r="B9" s="17">
        <f>IFERROR(VLOOKUP(B6,$O$39:$Q$305,2,FALSE),0)+IFERROR(VLOOKUP(B7,$O$310:$P$327,2,FALSE),0)+IFERROR(VLOOKUP(B8,$O$213:$P$216,2,FALSE),0)</f>
        <v>0</v>
      </c>
      <c r="C9" s="17">
        <f>IFERROR(VLOOKUP(C6,$O$39:$Q$305,2,FALSE),0)+IFERROR(VLOOKUP(C7,$O$310:$P$327,2,FALSE),0)+IFERROR(VLOOKUP(C8,$O$213:$P$216,2,FALSE),0)</f>
        <v>0</v>
      </c>
      <c r="D9" s="17">
        <f>IFERROR(VLOOKUP(D6,$O$39:$Q$305,2,FALSE),0)+IFERROR(VLOOKUP(D7,$O$310:$P$327,2,FALSE),0)+IFERROR(VLOOKUP(D8,$O$213:$P$216,2,FALSE),0)</f>
        <v>0</v>
      </c>
      <c r="E9" s="17">
        <f>IFERROR(VLOOKUP(E6,$O$39:$Q$305,2,FALSE),0)+IFERROR(VLOOKUP(E7,$O$310:$P$327,2,FALSE),0)+IFERROR(VLOOKUP(E8,$O$213:$P$216,2,FALSE),0)</f>
        <v>0</v>
      </c>
      <c r="F9" s="17">
        <f>IFERROR(VLOOKUP(F6,$O$39:$Q$305,2,FALSE),0)+IFERROR(VLOOKUP(F7,$O$310:$P$327,2,FALSE),0)+IFERROR(VLOOKUP(F8,$O$213:$P$216,2,FALSE),0)</f>
        <v>0</v>
      </c>
      <c r="G9" s="17">
        <f>IFERROR(VLOOKUP(G6,$O$39:$Q$305,2,FALSE),0)+IFERROR(VLOOKUP(G7,$O$310:$P$327,2,FALSE),0)+IFERROR(VLOOKUP(G8,$O$213:$P$216,2,FALSE),0)</f>
        <v>0</v>
      </c>
      <c r="H9" s="17">
        <f>IFERROR(VLOOKUP(H6,$O$39:$Q$305,2,FALSE),0)+IFERROR(VLOOKUP(H7,$O$310:$P$327,2,FALSE),0)+IFERROR(VLOOKUP(H8,$O$213:$P$216,2,FALSE),0)</f>
        <v>0</v>
      </c>
      <c r="I9" s="17">
        <f>IFERROR(VLOOKUP(I6,$O$39:$Q$305,2,FALSE),0)+IFERROR(VLOOKUP(I7,$O$310:$P$327,2,FALSE),0)+IFERROR(VLOOKUP(I8,$O$213:$P$216,2,FALSE),0)</f>
        <v>0</v>
      </c>
      <c r="J9" s="17">
        <f>IFERROR(VLOOKUP(J6,$O$39:$Q$305,2,FALSE),0)+IFERROR(VLOOKUP(J7,$O$310:$P$327,2,FALSE),0)+IFERROR(VLOOKUP(J8,$O$213:$P$216,2,FALSE),0)</f>
        <v>0</v>
      </c>
      <c r="K9" s="17">
        <f>IFERROR(VLOOKUP(K6,$O$39:$Q$305,2,FALSE),0)+IFERROR(VLOOKUP(K7,$O$310:$P$327,2,FALSE),0)+IFERROR(VLOOKUP(K8,$O$213:$P$216,2,FALSE),0)</f>
        <v>0</v>
      </c>
      <c r="M9" s="15" t="s">
        <v>7</v>
      </c>
      <c r="P9" s="7" t="s">
        <v>231</v>
      </c>
      <c r="Q9" s="7">
        <f t="shared" si="1"/>
        <v>0.5</v>
      </c>
      <c r="R9" s="5"/>
      <c r="U9" s="4"/>
      <c r="V9" s="4"/>
      <c r="W9" s="4"/>
      <c r="X9" s="4"/>
      <c r="Y9" s="4"/>
      <c r="Z9" s="4"/>
      <c r="AA9" s="4"/>
      <c r="AB9" s="4"/>
    </row>
    <row r="10" spans="1:29" ht="15" thickBot="1" x14ac:dyDescent="0.4">
      <c r="A10" s="64" t="s">
        <v>123</v>
      </c>
      <c r="B10" s="18">
        <f>IFERROR(VLOOKUP(B6,$O$39:$Q$305,3,FALSE),0)</f>
        <v>0</v>
      </c>
      <c r="C10" s="18">
        <f>IFERROR(VLOOKUP(C6,$O$39:$Q$305,3,FALSE),0)</f>
        <v>0</v>
      </c>
      <c r="D10" s="18">
        <f>IFERROR(VLOOKUP(D6,$O$39:$Q$305,3,FALSE),0)</f>
        <v>0</v>
      </c>
      <c r="E10" s="18">
        <f>IFERROR(VLOOKUP(E6,$O$39:$Q$305,3,FALSE),0)</f>
        <v>0</v>
      </c>
      <c r="F10" s="18">
        <f>IFERROR(VLOOKUP(F6,$O$39:$Q$305,3,FALSE),0)</f>
        <v>0</v>
      </c>
      <c r="G10" s="18">
        <f>IFERROR(VLOOKUP(G6,$O$39:$Q$305,3,FALSE),0)</f>
        <v>0</v>
      </c>
      <c r="H10" s="18">
        <f>IFERROR(VLOOKUP(H6,$O$39:$Q$305,3,FALSE),0)</f>
        <v>0</v>
      </c>
      <c r="I10" s="18">
        <f>IFERROR(VLOOKUP(I6,$O$39:$Q$305,3,FALSE),0)</f>
        <v>0</v>
      </c>
      <c r="J10" s="18">
        <f>IFERROR(VLOOKUP(J6,$O$39:$Q$305,3,FALSE),0)</f>
        <v>0</v>
      </c>
      <c r="K10" s="18">
        <f>IFERROR(VLOOKUP(K6,$O$39:$Q$305,3,FALSE),0)</f>
        <v>0</v>
      </c>
      <c r="M10" s="14">
        <f>SUM(B11:K11)</f>
        <v>0</v>
      </c>
      <c r="N10" s="2"/>
      <c r="P10" s="7" t="s">
        <v>232</v>
      </c>
      <c r="Q10" s="7">
        <f t="shared" si="1"/>
        <v>0.5</v>
      </c>
    </row>
    <row r="11" spans="1:29" ht="15" thickBot="1" x14ac:dyDescent="0.4">
      <c r="A11" s="46" t="s">
        <v>2</v>
      </c>
      <c r="B11" s="14">
        <f>VLOOKUP(B5, $P$4:$Q$31,2,FALSE)*B10*B9</f>
        <v>0</v>
      </c>
      <c r="C11" s="14">
        <f>((IFERROR(VLOOKUP(C5, $P$4:$Q$31,2,FALSE),0)*(C10))+SUM(B10))*C9</f>
        <v>0</v>
      </c>
      <c r="D11" s="14">
        <f>((IFERROR(VLOOKUP(D5, $P$4:$Q$31,2,FALSE),0)*(D10))+SUM($B$10:C$10))*D9</f>
        <v>0</v>
      </c>
      <c r="E11" s="14">
        <f>((IFERROR(VLOOKUP(E5, $P$4:$Q$31,2,FALSE),0)*(E10))+SUM($B$10:D$10))*E9</f>
        <v>0</v>
      </c>
      <c r="F11" s="14">
        <f>((IFERROR(VLOOKUP(F5, $P$4:$Q$31,2,FALSE),0)*(F10))+SUM($B$10:E$10))*F9</f>
        <v>0</v>
      </c>
      <c r="G11" s="14">
        <f>((IFERROR(VLOOKUP(G5, $P$4:$Q$31,2,FALSE),0)*(G10))+SUM($B$10:F$10))*G9</f>
        <v>0</v>
      </c>
      <c r="H11" s="14">
        <f>((IFERROR(VLOOKUP(H5, $P$4:$Q$31,2,FALSE),0)*(H10))+SUM($B$10:G$10))*H9</f>
        <v>0</v>
      </c>
      <c r="I11" s="14">
        <f>((IFERROR(VLOOKUP(I5, $P$4:$Q$31,2,FALSE),0)*(I10))+SUM($B$10:H$10))*I9</f>
        <v>0</v>
      </c>
      <c r="J11" s="14">
        <f>((IFERROR(VLOOKUP(J5, $P$4:$Q$31,2,FALSE),0)*(J10))+SUM($B$10:I$10))*J9</f>
        <v>0</v>
      </c>
      <c r="K11" s="14">
        <f>((IFERROR(VLOOKUP(K5, $P$4:$Q$31,2,FALSE),0)*(K10))+SUM($B$10:J$10))*K9</f>
        <v>0</v>
      </c>
      <c r="P11" s="7" t="s">
        <v>233</v>
      </c>
      <c r="Q11" s="7">
        <f t="shared" si="1"/>
        <v>0.5</v>
      </c>
    </row>
    <row r="12" spans="1:29" x14ac:dyDescent="0.35">
      <c r="A12" s="65"/>
      <c r="B12" s="66"/>
      <c r="C12" s="66"/>
      <c r="D12" s="47"/>
      <c r="E12" s="47"/>
      <c r="F12" s="47"/>
      <c r="G12" s="47"/>
      <c r="H12" s="47"/>
      <c r="I12" s="47"/>
      <c r="J12" s="47"/>
      <c r="K12" s="57"/>
      <c r="P12" s="7" t="s">
        <v>234</v>
      </c>
      <c r="Q12" s="7">
        <f t="shared" si="1"/>
        <v>0.5</v>
      </c>
    </row>
    <row r="13" spans="1:29" ht="15.5" x14ac:dyDescent="0.35">
      <c r="A13" s="179" t="s">
        <v>6</v>
      </c>
      <c r="B13" s="180"/>
      <c r="C13" s="137">
        <f>SUM(B9:K9)</f>
        <v>0</v>
      </c>
      <c r="D13" s="182" t="s">
        <v>4</v>
      </c>
      <c r="E13" s="183"/>
      <c r="F13" s="184"/>
      <c r="G13" s="49"/>
      <c r="H13" s="49"/>
      <c r="I13" s="49"/>
      <c r="J13" s="49"/>
      <c r="K13" s="50"/>
      <c r="P13" s="7" t="s">
        <v>236</v>
      </c>
      <c r="Q13" s="7">
        <f t="shared" si="1"/>
        <v>0.5</v>
      </c>
    </row>
    <row r="14" spans="1:29" ht="15.5" x14ac:dyDescent="0.35">
      <c r="A14" s="177" t="s">
        <v>195</v>
      </c>
      <c r="B14" s="178"/>
      <c r="C14" s="138" t="e">
        <f>M10/C13</f>
        <v>#DIV/0!</v>
      </c>
      <c r="D14" s="181" t="s">
        <v>5</v>
      </c>
      <c r="E14" s="181"/>
      <c r="F14" s="181"/>
      <c r="G14" s="49"/>
      <c r="H14" s="49"/>
      <c r="I14" s="49"/>
      <c r="J14" s="49"/>
      <c r="K14" s="50"/>
      <c r="P14" s="7" t="s">
        <v>235</v>
      </c>
      <c r="Q14" s="7">
        <f t="shared" si="1"/>
        <v>0.5</v>
      </c>
    </row>
    <row r="15" spans="1:29" ht="15.5" x14ac:dyDescent="0.35">
      <c r="A15" s="179" t="s">
        <v>194</v>
      </c>
      <c r="B15" s="180"/>
      <c r="C15" s="137" t="e">
        <f>((C13*C14)/(SUM(B10:K10)-SUMIFS(B10:K10,B5:K5,P16)-SUMIFS(B10:K10,B5:K5,P17)-SUMIFS(B10:K10,B5:K5,P31)))/2</f>
        <v>#DIV/0!</v>
      </c>
      <c r="D15" s="181" t="s">
        <v>197</v>
      </c>
      <c r="E15" s="181"/>
      <c r="F15" s="181"/>
      <c r="G15" s="49"/>
      <c r="H15" s="49"/>
      <c r="I15" s="49"/>
      <c r="J15" s="49"/>
      <c r="K15" s="50"/>
      <c r="P15" s="7" t="s">
        <v>238</v>
      </c>
      <c r="Q15" s="7">
        <f t="shared" si="1"/>
        <v>0.5</v>
      </c>
    </row>
    <row r="16" spans="1:29" ht="15.5" x14ac:dyDescent="0.35">
      <c r="A16" s="179" t="s">
        <v>193</v>
      </c>
      <c r="B16" s="180"/>
      <c r="C16" s="137" t="e">
        <f>(C13-(C15*2))/2</f>
        <v>#DIV/0!</v>
      </c>
      <c r="D16" s="181" t="s">
        <v>197</v>
      </c>
      <c r="E16" s="181"/>
      <c r="F16" s="181"/>
      <c r="G16" s="49"/>
      <c r="H16" s="49"/>
      <c r="I16" s="49"/>
      <c r="J16" s="49"/>
      <c r="K16" s="50"/>
      <c r="P16" s="7" t="s">
        <v>239</v>
      </c>
      <c r="Q16" s="7">
        <f>1/3</f>
        <v>0.33333333333333331</v>
      </c>
    </row>
    <row r="17" spans="1:17" ht="15" thickBot="1" x14ac:dyDescent="0.4">
      <c r="A17" s="55"/>
      <c r="B17" s="53"/>
      <c r="C17" s="53"/>
      <c r="D17" s="53"/>
      <c r="E17" s="53"/>
      <c r="F17" s="53"/>
      <c r="G17" s="53"/>
      <c r="H17" s="53"/>
      <c r="I17" s="53"/>
      <c r="J17" s="53"/>
      <c r="K17" s="54"/>
      <c r="P17" s="7" t="s">
        <v>240</v>
      </c>
      <c r="Q17" s="7">
        <f>1/3</f>
        <v>0.33333333333333331</v>
      </c>
    </row>
    <row r="18" spans="1:17" x14ac:dyDescent="0.35">
      <c r="A18" s="49"/>
      <c r="B18" s="49"/>
      <c r="C18" s="49"/>
      <c r="D18" s="49"/>
      <c r="E18" s="49"/>
      <c r="F18" s="49"/>
      <c r="G18" s="49"/>
      <c r="H18" s="49"/>
      <c r="I18" s="49"/>
      <c r="J18" s="49"/>
      <c r="K18" s="49"/>
      <c r="P18" s="7" t="s">
        <v>241</v>
      </c>
      <c r="Q18" s="7">
        <f t="shared" si="1"/>
        <v>0.5</v>
      </c>
    </row>
    <row r="19" spans="1:17" x14ac:dyDescent="0.35">
      <c r="A19" s="49"/>
      <c r="B19" s="49"/>
      <c r="C19" s="49"/>
      <c r="D19" s="49"/>
      <c r="E19" s="49"/>
      <c r="F19" s="49"/>
      <c r="G19" s="49"/>
      <c r="H19" s="49"/>
      <c r="I19" s="49"/>
      <c r="J19" s="49"/>
      <c r="K19" s="49"/>
      <c r="P19" s="7" t="s">
        <v>242</v>
      </c>
      <c r="Q19" s="7">
        <f t="shared" si="1"/>
        <v>0.5</v>
      </c>
    </row>
    <row r="20" spans="1:17" x14ac:dyDescent="0.35">
      <c r="A20" s="49"/>
      <c r="B20" s="49"/>
      <c r="C20" s="49"/>
      <c r="D20" s="49"/>
      <c r="E20" s="49"/>
      <c r="F20" s="49"/>
      <c r="G20" s="49"/>
      <c r="H20" s="49"/>
      <c r="I20" s="49"/>
      <c r="J20" s="49"/>
      <c r="K20" s="49"/>
      <c r="P20" s="7" t="s">
        <v>243</v>
      </c>
      <c r="Q20" s="7">
        <f t="shared" si="1"/>
        <v>0.5</v>
      </c>
    </row>
    <row r="21" spans="1:17" x14ac:dyDescent="0.35">
      <c r="A21" s="49"/>
      <c r="B21" s="49"/>
      <c r="C21" s="49"/>
      <c r="D21" s="49"/>
      <c r="E21" s="49"/>
      <c r="F21" s="49"/>
      <c r="G21" s="49"/>
      <c r="H21" s="49"/>
      <c r="I21" s="49"/>
      <c r="J21" s="49"/>
      <c r="K21" s="49"/>
    </row>
    <row r="22" spans="1:17" x14ac:dyDescent="0.35">
      <c r="A22" s="49"/>
      <c r="B22" s="49"/>
      <c r="C22" s="49"/>
      <c r="D22" s="49"/>
      <c r="E22" s="49"/>
      <c r="F22" s="49"/>
      <c r="G22" s="49"/>
      <c r="H22" s="49"/>
      <c r="I22" s="49"/>
      <c r="J22" s="49"/>
      <c r="K22" s="49"/>
      <c r="P22" s="133" t="s">
        <v>252</v>
      </c>
      <c r="Q22" t="s">
        <v>0</v>
      </c>
    </row>
    <row r="23" spans="1:17" x14ac:dyDescent="0.35">
      <c r="A23" s="49"/>
      <c r="B23" s="49"/>
      <c r="C23" s="49"/>
      <c r="D23" s="49"/>
      <c r="E23" s="49"/>
      <c r="F23" s="49"/>
      <c r="G23" s="49"/>
      <c r="H23" s="49"/>
      <c r="I23" s="49"/>
      <c r="J23" s="49"/>
      <c r="K23" s="49"/>
      <c r="P23" s="3" t="s">
        <v>3</v>
      </c>
      <c r="Q23" s="16">
        <v>1</v>
      </c>
    </row>
    <row r="24" spans="1:17" x14ac:dyDescent="0.35">
      <c r="A24" s="49"/>
      <c r="B24" s="49"/>
      <c r="C24" s="49"/>
      <c r="D24" s="49"/>
      <c r="E24" s="49"/>
      <c r="F24" s="49"/>
      <c r="G24" s="49"/>
      <c r="H24" s="49"/>
      <c r="I24" s="49"/>
      <c r="J24" s="49"/>
      <c r="K24" s="49"/>
      <c r="P24" s="3" t="s">
        <v>245</v>
      </c>
      <c r="Q24" s="7">
        <f>2/3</f>
        <v>0.66666666666666663</v>
      </c>
    </row>
    <row r="25" spans="1:17" x14ac:dyDescent="0.35">
      <c r="A25" s="49"/>
      <c r="B25" s="49"/>
      <c r="C25" s="49"/>
      <c r="D25" s="49"/>
      <c r="E25" s="49"/>
      <c r="F25" s="49"/>
      <c r="G25" s="49"/>
      <c r="H25" s="49"/>
      <c r="I25" s="49"/>
      <c r="J25" s="49"/>
      <c r="K25" s="49"/>
      <c r="P25" s="3" t="s">
        <v>247</v>
      </c>
      <c r="Q25" s="7">
        <f t="shared" ref="Q25:Q30" si="2">0.5</f>
        <v>0.5</v>
      </c>
    </row>
    <row r="26" spans="1:17" x14ac:dyDescent="0.35">
      <c r="A26" s="49"/>
      <c r="B26" s="49"/>
      <c r="C26" s="49"/>
      <c r="D26" s="49"/>
      <c r="E26" s="49"/>
      <c r="F26" s="49"/>
      <c r="G26" s="49"/>
      <c r="H26" s="49"/>
      <c r="I26" s="49"/>
      <c r="J26" s="49"/>
      <c r="K26" s="49"/>
      <c r="P26" s="3" t="s">
        <v>246</v>
      </c>
      <c r="Q26" s="7">
        <f t="shared" si="2"/>
        <v>0.5</v>
      </c>
    </row>
    <row r="27" spans="1:17" x14ac:dyDescent="0.35">
      <c r="A27" s="49"/>
      <c r="B27" s="49"/>
      <c r="C27" s="49"/>
      <c r="D27" s="49"/>
      <c r="E27" s="49"/>
      <c r="F27" s="49"/>
      <c r="G27" s="49"/>
      <c r="H27" s="49"/>
      <c r="I27" s="49"/>
      <c r="J27" s="49"/>
      <c r="K27" s="49"/>
      <c r="P27" s="3" t="s">
        <v>248</v>
      </c>
      <c r="Q27" s="7">
        <f t="shared" si="2"/>
        <v>0.5</v>
      </c>
    </row>
    <row r="28" spans="1:17" x14ac:dyDescent="0.35">
      <c r="A28" s="49"/>
      <c r="B28" s="49"/>
      <c r="C28" s="49"/>
      <c r="D28" s="49"/>
      <c r="E28" s="49"/>
      <c r="F28" s="49"/>
      <c r="G28" s="49"/>
      <c r="H28" s="49"/>
      <c r="I28" s="49"/>
      <c r="J28" s="49"/>
      <c r="K28" s="49"/>
      <c r="P28" s="3" t="s">
        <v>249</v>
      </c>
      <c r="Q28" s="7">
        <f t="shared" si="2"/>
        <v>0.5</v>
      </c>
    </row>
    <row r="29" spans="1:17" x14ac:dyDescent="0.35">
      <c r="A29" s="49"/>
      <c r="B29" s="49"/>
      <c r="C29" s="49"/>
      <c r="D29" s="49"/>
      <c r="E29" s="49"/>
      <c r="F29" s="49"/>
      <c r="G29" s="49"/>
      <c r="H29" s="49"/>
      <c r="I29" s="49"/>
      <c r="J29" s="49"/>
      <c r="K29" s="49"/>
      <c r="P29" t="s">
        <v>253</v>
      </c>
      <c r="Q29" s="7">
        <f t="shared" si="2"/>
        <v>0.5</v>
      </c>
    </row>
    <row r="30" spans="1:17" x14ac:dyDescent="0.35">
      <c r="A30" s="49"/>
      <c r="B30" s="49"/>
      <c r="C30" s="49"/>
      <c r="D30" s="49"/>
      <c r="E30" s="49"/>
      <c r="F30" s="49"/>
      <c r="G30" s="49"/>
      <c r="H30" s="49"/>
      <c r="I30" s="49"/>
      <c r="J30" s="49"/>
      <c r="K30" s="49"/>
      <c r="P30" s="3" t="s">
        <v>250</v>
      </c>
      <c r="Q30" s="7">
        <f t="shared" si="2"/>
        <v>0.5</v>
      </c>
    </row>
    <row r="31" spans="1:17" x14ac:dyDescent="0.35">
      <c r="A31" s="49"/>
      <c r="B31" s="49"/>
      <c r="C31" s="49"/>
      <c r="D31" s="49"/>
      <c r="E31" s="49"/>
      <c r="F31" s="49"/>
      <c r="G31" s="49"/>
      <c r="H31" s="49"/>
      <c r="I31" s="49"/>
      <c r="J31" s="49"/>
      <c r="K31" s="49"/>
      <c r="P31" s="3" t="s">
        <v>251</v>
      </c>
      <c r="Q31" s="7">
        <f>1/3</f>
        <v>0.33333333333333331</v>
      </c>
    </row>
    <row r="32" spans="1:17" x14ac:dyDescent="0.35">
      <c r="A32" s="52"/>
      <c r="B32" s="52"/>
      <c r="C32" s="52"/>
      <c r="D32" s="49"/>
      <c r="E32" s="49"/>
      <c r="F32" s="49"/>
      <c r="G32" s="49"/>
      <c r="H32" s="49"/>
      <c r="I32" s="49"/>
      <c r="J32" s="49"/>
      <c r="K32" s="49"/>
    </row>
    <row r="33" spans="1:28" ht="15" thickBot="1" x14ac:dyDescent="0.4">
      <c r="A33" s="52"/>
      <c r="B33" s="52"/>
      <c r="C33" s="52"/>
      <c r="D33" s="49"/>
      <c r="E33" s="49"/>
      <c r="F33" s="49"/>
      <c r="G33" s="49"/>
      <c r="H33" s="49"/>
      <c r="I33" s="49"/>
      <c r="J33" s="49"/>
      <c r="K33" s="49"/>
    </row>
    <row r="34" spans="1:28" ht="18.5" x14ac:dyDescent="0.45">
      <c r="A34" s="185" t="s">
        <v>157</v>
      </c>
      <c r="B34" s="186"/>
      <c r="C34" s="186"/>
      <c r="D34" s="186"/>
      <c r="E34" s="186"/>
      <c r="F34" s="67"/>
      <c r="G34" s="67"/>
      <c r="H34" s="67"/>
      <c r="I34" s="67"/>
      <c r="J34" s="67"/>
      <c r="K34" s="67"/>
      <c r="L34" s="68"/>
    </row>
    <row r="35" spans="1:28" x14ac:dyDescent="0.35">
      <c r="A35" s="69"/>
      <c r="B35" s="70"/>
      <c r="C35" s="70"/>
      <c r="D35" s="5"/>
      <c r="E35" s="5"/>
      <c r="F35" s="5"/>
      <c r="G35" s="5"/>
      <c r="H35" s="5"/>
      <c r="I35" s="5"/>
      <c r="J35" s="5"/>
      <c r="K35" s="5"/>
      <c r="L35" s="71"/>
    </row>
    <row r="36" spans="1:28" ht="16" thickBot="1" x14ac:dyDescent="0.4">
      <c r="A36" s="151" t="s">
        <v>18</v>
      </c>
      <c r="B36" s="173"/>
      <c r="C36" s="70"/>
      <c r="D36" s="5"/>
      <c r="E36" s="5"/>
      <c r="F36" s="5"/>
      <c r="G36" s="5"/>
      <c r="H36" s="5"/>
      <c r="I36" s="5"/>
      <c r="J36" s="5"/>
      <c r="K36" s="5"/>
      <c r="L36" s="71"/>
    </row>
    <row r="37" spans="1:28" ht="15" thickBot="1" x14ac:dyDescent="0.4">
      <c r="A37" s="164" t="s">
        <v>17</v>
      </c>
      <c r="B37" s="174" t="s">
        <v>10</v>
      </c>
      <c r="C37" s="175"/>
      <c r="D37" s="175"/>
      <c r="E37" s="175"/>
      <c r="F37" s="175"/>
      <c r="G37" s="175"/>
      <c r="H37" s="175"/>
      <c r="I37" s="175"/>
      <c r="J37" s="175"/>
      <c r="K37" s="175"/>
      <c r="L37" s="176"/>
    </row>
    <row r="38" spans="1:28" ht="15" thickBot="1" x14ac:dyDescent="0.4">
      <c r="A38" s="169"/>
      <c r="B38" s="140" t="s">
        <v>11</v>
      </c>
      <c r="C38" s="27" t="s">
        <v>12</v>
      </c>
      <c r="D38" s="27" t="s">
        <v>13</v>
      </c>
      <c r="E38" s="44" t="s">
        <v>263</v>
      </c>
      <c r="F38" s="27" t="s">
        <v>14</v>
      </c>
      <c r="G38" s="27" t="s">
        <v>15</v>
      </c>
      <c r="H38" s="44" t="s">
        <v>264</v>
      </c>
      <c r="I38" s="44" t="s">
        <v>265</v>
      </c>
      <c r="J38" s="44" t="s">
        <v>16</v>
      </c>
      <c r="K38" s="44" t="s">
        <v>266</v>
      </c>
      <c r="L38" s="142" t="s">
        <v>267</v>
      </c>
      <c r="O38" s="3" t="s">
        <v>227</v>
      </c>
      <c r="P38" s="130" t="s">
        <v>8</v>
      </c>
      <c r="Q38" s="130" t="s">
        <v>9</v>
      </c>
    </row>
    <row r="39" spans="1:28" x14ac:dyDescent="0.35">
      <c r="A39" s="33" t="s">
        <v>8</v>
      </c>
      <c r="B39" s="34">
        <v>205</v>
      </c>
      <c r="C39" s="35">
        <v>350</v>
      </c>
      <c r="D39" s="35">
        <v>360</v>
      </c>
      <c r="E39" s="36">
        <v>260</v>
      </c>
      <c r="F39" s="35">
        <v>435</v>
      </c>
      <c r="G39" s="35">
        <v>735</v>
      </c>
      <c r="H39" s="36">
        <v>428</v>
      </c>
      <c r="I39" s="36">
        <v>531</v>
      </c>
      <c r="J39" s="36">
        <v>1105</v>
      </c>
      <c r="K39" s="36">
        <v>1067</v>
      </c>
      <c r="L39" s="143">
        <v>1271</v>
      </c>
      <c r="O39" s="131" t="s">
        <v>11</v>
      </c>
      <c r="P39" s="7">
        <v>205</v>
      </c>
      <c r="Q39" s="7">
        <v>32.125</v>
      </c>
    </row>
    <row r="40" spans="1:28" ht="15" thickBot="1" x14ac:dyDescent="0.4">
      <c r="A40" s="32" t="s">
        <v>9</v>
      </c>
      <c r="B40" s="31">
        <v>32.125</v>
      </c>
      <c r="C40" s="19">
        <v>40.125</v>
      </c>
      <c r="D40" s="19">
        <v>40.125</v>
      </c>
      <c r="E40" s="20">
        <v>32.125</v>
      </c>
      <c r="F40" s="19">
        <v>45.125</v>
      </c>
      <c r="G40" s="19">
        <v>64.1875</v>
      </c>
      <c r="H40" s="20">
        <v>40.125</v>
      </c>
      <c r="I40" s="20">
        <v>42.125</v>
      </c>
      <c r="J40" s="20">
        <v>74.1875</v>
      </c>
      <c r="K40" s="20">
        <v>64.1875</v>
      </c>
      <c r="L40" s="80">
        <v>74.1875</v>
      </c>
      <c r="O40" s="131" t="s">
        <v>12</v>
      </c>
      <c r="P40" s="7">
        <v>350</v>
      </c>
      <c r="Q40" s="7">
        <v>40.125</v>
      </c>
    </row>
    <row r="41" spans="1:28" x14ac:dyDescent="0.35">
      <c r="A41" s="72"/>
      <c r="B41" s="5"/>
      <c r="C41" s="5"/>
      <c r="D41" s="5"/>
      <c r="E41" s="5"/>
      <c r="F41" s="5"/>
      <c r="G41" s="5"/>
      <c r="H41" s="5"/>
      <c r="I41" s="5"/>
      <c r="J41" s="5"/>
      <c r="K41" s="5"/>
      <c r="L41" s="71"/>
      <c r="O41" s="131" t="s">
        <v>13</v>
      </c>
      <c r="P41" s="7">
        <v>360</v>
      </c>
      <c r="Q41" s="7">
        <v>40.125</v>
      </c>
    </row>
    <row r="42" spans="1:28" ht="16" thickBot="1" x14ac:dyDescent="0.4">
      <c r="A42" s="151" t="s">
        <v>19</v>
      </c>
      <c r="B42" s="173"/>
      <c r="C42" s="70"/>
      <c r="D42" s="5"/>
      <c r="E42" s="5"/>
      <c r="F42" s="5"/>
      <c r="G42" s="5"/>
      <c r="H42" s="5"/>
      <c r="I42" s="5"/>
      <c r="J42" s="5"/>
      <c r="K42" s="5"/>
      <c r="L42" s="71"/>
      <c r="N42" s="13"/>
      <c r="O42" s="131" t="s">
        <v>263</v>
      </c>
      <c r="P42" s="7">
        <v>260</v>
      </c>
      <c r="Q42" s="7">
        <v>32.125</v>
      </c>
      <c r="R42" s="13"/>
      <c r="S42" s="13"/>
      <c r="T42" s="13"/>
      <c r="U42" s="13"/>
      <c r="V42" s="13"/>
      <c r="W42" s="13"/>
      <c r="X42" s="13"/>
      <c r="Y42" s="13"/>
      <c r="Z42" s="13"/>
      <c r="AA42" s="13"/>
      <c r="AB42" s="13"/>
    </row>
    <row r="43" spans="1:28" ht="15" thickBot="1" x14ac:dyDescent="0.4">
      <c r="A43" s="168" t="s">
        <v>17</v>
      </c>
      <c r="B43" s="187" t="s">
        <v>20</v>
      </c>
      <c r="C43" s="188"/>
      <c r="D43" s="188"/>
      <c r="E43" s="188"/>
      <c r="F43" s="188"/>
      <c r="G43" s="188"/>
      <c r="H43" s="188"/>
      <c r="I43" s="188"/>
      <c r="J43" s="188"/>
      <c r="K43" s="189"/>
      <c r="L43" s="71"/>
      <c r="M43" s="13"/>
      <c r="N43" s="4"/>
      <c r="O43" s="131" t="s">
        <v>14</v>
      </c>
      <c r="P43" s="7">
        <v>435</v>
      </c>
      <c r="Q43" s="7">
        <v>45.125</v>
      </c>
      <c r="R43" s="4"/>
      <c r="S43" s="4"/>
      <c r="T43" s="4"/>
      <c r="U43" s="4"/>
      <c r="V43" s="4"/>
      <c r="W43" s="4"/>
      <c r="X43" s="4"/>
      <c r="Y43" s="4"/>
      <c r="Z43" s="4"/>
      <c r="AA43" s="4"/>
      <c r="AB43" s="4"/>
    </row>
    <row r="44" spans="1:28" ht="15" thickBot="1" x14ac:dyDescent="0.4">
      <c r="A44" s="169"/>
      <c r="B44" s="43" t="s">
        <v>21</v>
      </c>
      <c r="C44" s="27" t="s">
        <v>22</v>
      </c>
      <c r="D44" s="27" t="s">
        <v>23</v>
      </c>
      <c r="E44" s="27" t="s">
        <v>24</v>
      </c>
      <c r="F44" s="27" t="s">
        <v>25</v>
      </c>
      <c r="G44" s="27" t="s">
        <v>26</v>
      </c>
      <c r="H44" s="27" t="s">
        <v>27</v>
      </c>
      <c r="I44" s="27" t="s">
        <v>28</v>
      </c>
      <c r="J44" s="144" t="s">
        <v>29</v>
      </c>
      <c r="K44" s="145" t="s">
        <v>30</v>
      </c>
      <c r="L44" s="71"/>
      <c r="M44" s="4"/>
      <c r="N44" s="4"/>
      <c r="O44" s="131" t="s">
        <v>15</v>
      </c>
      <c r="P44" s="7">
        <v>735</v>
      </c>
      <c r="Q44" s="7">
        <v>64.1875</v>
      </c>
      <c r="R44" s="4"/>
      <c r="S44" s="4"/>
      <c r="T44" s="4"/>
      <c r="U44" s="4"/>
      <c r="V44" s="4"/>
      <c r="W44" s="4"/>
      <c r="X44" s="4"/>
      <c r="Y44" s="4"/>
      <c r="Z44" s="4"/>
      <c r="AA44" s="4"/>
      <c r="AB44" s="4"/>
    </row>
    <row r="45" spans="1:28" x14ac:dyDescent="0.35">
      <c r="A45" s="28" t="s">
        <v>8</v>
      </c>
      <c r="B45" s="30">
        <v>345</v>
      </c>
      <c r="C45" s="12">
        <v>350</v>
      </c>
      <c r="D45" s="12">
        <v>420</v>
      </c>
      <c r="E45" s="12">
        <v>425</v>
      </c>
      <c r="F45" s="12">
        <v>450</v>
      </c>
      <c r="G45" s="22">
        <v>455</v>
      </c>
      <c r="H45" s="12">
        <v>690</v>
      </c>
      <c r="I45" s="12">
        <v>705</v>
      </c>
      <c r="J45" s="26">
        <v>830</v>
      </c>
      <c r="K45" s="7">
        <v>845</v>
      </c>
      <c r="L45" s="71"/>
      <c r="M45" s="4"/>
      <c r="N45" s="4"/>
      <c r="O45" s="131" t="s">
        <v>264</v>
      </c>
      <c r="P45" s="7">
        <v>428</v>
      </c>
      <c r="Q45" s="7">
        <v>40.125</v>
      </c>
      <c r="R45" s="4"/>
      <c r="S45" s="4"/>
      <c r="T45" s="4"/>
      <c r="U45" s="4"/>
      <c r="V45" s="4"/>
      <c r="W45" s="4"/>
      <c r="X45" s="4"/>
      <c r="Y45" s="4"/>
      <c r="Z45" s="4"/>
      <c r="AA45" s="4"/>
      <c r="AB45" s="4"/>
    </row>
    <row r="46" spans="1:28" ht="15" thickBot="1" x14ac:dyDescent="0.4">
      <c r="A46" s="24" t="s">
        <v>9</v>
      </c>
      <c r="B46" s="31">
        <v>42.125</v>
      </c>
      <c r="C46" s="19">
        <v>42.125</v>
      </c>
      <c r="D46" s="19">
        <v>42.125</v>
      </c>
      <c r="E46" s="19">
        <v>42.125</v>
      </c>
      <c r="F46" s="19">
        <v>42.125</v>
      </c>
      <c r="G46" s="23">
        <v>42.125</v>
      </c>
      <c r="H46" s="19">
        <v>54.1875</v>
      </c>
      <c r="I46" s="19">
        <v>54.1875</v>
      </c>
      <c r="J46" s="19">
        <v>54.1875</v>
      </c>
      <c r="K46" s="7">
        <v>54.1875</v>
      </c>
      <c r="L46" s="71"/>
      <c r="M46" s="4"/>
      <c r="N46" s="4"/>
      <c r="O46" s="131" t="s">
        <v>265</v>
      </c>
      <c r="P46" s="7">
        <v>531</v>
      </c>
      <c r="Q46" s="7">
        <v>45.125</v>
      </c>
      <c r="R46" s="4"/>
      <c r="V46" s="4"/>
      <c r="W46" s="4"/>
      <c r="X46" s="4"/>
      <c r="Y46" s="4"/>
      <c r="Z46" s="4"/>
      <c r="AA46" s="4"/>
      <c r="AB46" s="4"/>
    </row>
    <row r="47" spans="1:28" x14ac:dyDescent="0.35">
      <c r="A47" s="73"/>
      <c r="B47" s="4"/>
      <c r="C47" s="4"/>
      <c r="D47" s="4"/>
      <c r="E47" s="4"/>
      <c r="F47" s="4"/>
      <c r="G47" s="4"/>
      <c r="H47" s="4"/>
      <c r="I47" s="4"/>
      <c r="J47" s="4"/>
      <c r="K47" s="4"/>
      <c r="L47" s="71"/>
      <c r="M47" s="4"/>
      <c r="N47" s="4"/>
      <c r="O47" s="131" t="s">
        <v>16</v>
      </c>
      <c r="P47" s="7">
        <v>1105</v>
      </c>
      <c r="Q47" s="7">
        <v>74.1875</v>
      </c>
      <c r="R47" s="4"/>
      <c r="V47" s="4"/>
      <c r="W47" s="4"/>
      <c r="X47" s="4"/>
      <c r="Y47" s="4"/>
      <c r="Z47" s="4"/>
      <c r="AA47" s="4"/>
      <c r="AB47" s="4"/>
    </row>
    <row r="48" spans="1:28" x14ac:dyDescent="0.35">
      <c r="A48" s="73"/>
      <c r="B48" s="5"/>
      <c r="C48" s="5"/>
      <c r="D48" s="5"/>
      <c r="E48" s="5"/>
      <c r="F48" s="5"/>
      <c r="G48" s="5"/>
      <c r="H48" s="5"/>
      <c r="I48" s="5"/>
      <c r="J48" s="5"/>
      <c r="K48" s="5"/>
      <c r="L48" s="71"/>
      <c r="M48" s="4"/>
      <c r="N48" s="4"/>
      <c r="O48" s="131" t="s">
        <v>266</v>
      </c>
      <c r="P48" s="7">
        <v>1067</v>
      </c>
      <c r="Q48" s="7">
        <v>64.1875</v>
      </c>
      <c r="R48" s="4"/>
      <c r="S48" s="4"/>
      <c r="T48" s="4"/>
      <c r="U48" s="4"/>
      <c r="V48" s="4"/>
      <c r="W48" s="4"/>
      <c r="X48" s="4"/>
      <c r="Y48" s="4"/>
      <c r="Z48" s="4"/>
      <c r="AA48" s="4"/>
      <c r="AB48" s="4"/>
    </row>
    <row r="49" spans="1:61" ht="16" thickBot="1" x14ac:dyDescent="0.4">
      <c r="A49" s="151" t="s">
        <v>93</v>
      </c>
      <c r="B49" s="173"/>
      <c r="C49" s="70"/>
      <c r="D49" s="5"/>
      <c r="E49" s="5"/>
      <c r="F49" s="5"/>
      <c r="G49" s="5"/>
      <c r="H49" s="5"/>
      <c r="I49" s="5"/>
      <c r="J49" s="5"/>
      <c r="K49" s="5"/>
      <c r="L49" s="71"/>
      <c r="M49" s="4"/>
      <c r="N49" s="4"/>
      <c r="O49" s="131" t="s">
        <v>267</v>
      </c>
      <c r="P49" s="7">
        <v>1271</v>
      </c>
      <c r="Q49" s="7">
        <v>74.1875</v>
      </c>
      <c r="R49" s="4"/>
      <c r="S49" s="4"/>
      <c r="T49" s="4"/>
      <c r="U49" s="4"/>
      <c r="V49" s="4"/>
      <c r="W49" s="4"/>
      <c r="X49" s="4"/>
      <c r="Y49" s="4"/>
      <c r="Z49" s="4"/>
      <c r="AA49" s="4"/>
      <c r="AB49" s="4"/>
    </row>
    <row r="50" spans="1:61" x14ac:dyDescent="0.35">
      <c r="A50" s="168" t="s">
        <v>17</v>
      </c>
      <c r="B50" s="170" t="s">
        <v>20</v>
      </c>
      <c r="C50" s="171"/>
      <c r="D50" s="171"/>
      <c r="E50" s="171"/>
      <c r="F50" s="171"/>
      <c r="G50" s="171"/>
      <c r="H50" s="171"/>
      <c r="I50" s="171"/>
      <c r="J50" s="172"/>
      <c r="K50" s="38"/>
      <c r="L50" s="71"/>
      <c r="M50" s="4"/>
      <c r="N50" s="4"/>
      <c r="R50" s="4"/>
      <c r="S50" s="4"/>
      <c r="T50" s="4"/>
      <c r="U50" s="4"/>
      <c r="V50" s="4"/>
      <c r="W50" s="4"/>
      <c r="X50" s="4"/>
      <c r="Y50" s="4"/>
      <c r="Z50" s="4"/>
      <c r="AA50" s="4"/>
      <c r="AB50" s="4"/>
    </row>
    <row r="51" spans="1:61" ht="15" thickBot="1" x14ac:dyDescent="0.4">
      <c r="A51" s="169"/>
      <c r="B51" s="29" t="s">
        <v>94</v>
      </c>
      <c r="C51" s="21" t="s">
        <v>95</v>
      </c>
      <c r="D51" s="21" t="s">
        <v>96</v>
      </c>
      <c r="E51" s="21" t="s">
        <v>97</v>
      </c>
      <c r="F51" s="21" t="s">
        <v>98</v>
      </c>
      <c r="G51" s="21" t="s">
        <v>99</v>
      </c>
      <c r="H51" s="21" t="s">
        <v>100</v>
      </c>
      <c r="I51" s="21" t="s">
        <v>101</v>
      </c>
      <c r="J51" s="25" t="s">
        <v>102</v>
      </c>
      <c r="K51" s="13"/>
      <c r="L51" s="71"/>
      <c r="M51" s="4"/>
      <c r="N51" s="4"/>
      <c r="R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row>
    <row r="52" spans="1:61" ht="15" customHeight="1" x14ac:dyDescent="0.35">
      <c r="A52" s="28" t="s">
        <v>8</v>
      </c>
      <c r="B52" s="39">
        <v>300</v>
      </c>
      <c r="C52" s="6">
        <v>300</v>
      </c>
      <c r="D52" s="6">
        <v>300</v>
      </c>
      <c r="E52" s="6">
        <v>300</v>
      </c>
      <c r="F52" s="6">
        <v>380</v>
      </c>
      <c r="G52" s="45">
        <v>380</v>
      </c>
      <c r="H52" s="6">
        <v>450</v>
      </c>
      <c r="I52" s="6">
        <v>710</v>
      </c>
      <c r="J52" s="139">
        <v>840</v>
      </c>
      <c r="K52" s="4"/>
      <c r="L52" s="71"/>
      <c r="M52" s="4"/>
      <c r="N52" s="4"/>
      <c r="O52" s="7" t="s">
        <v>228</v>
      </c>
      <c r="P52" s="3"/>
      <c r="Q52" s="3"/>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row>
    <row r="53" spans="1:61" s="41" customFormat="1" ht="15" customHeight="1" thickBot="1" x14ac:dyDescent="0.4">
      <c r="A53" s="24" t="s">
        <v>9</v>
      </c>
      <c r="B53" s="31">
        <v>42.125</v>
      </c>
      <c r="C53" s="19">
        <v>42.125</v>
      </c>
      <c r="D53" s="19">
        <v>42.125</v>
      </c>
      <c r="E53" s="19">
        <v>42.125</v>
      </c>
      <c r="F53" s="19">
        <v>42.125</v>
      </c>
      <c r="G53" s="23">
        <v>42.125</v>
      </c>
      <c r="H53" s="23">
        <v>42.125</v>
      </c>
      <c r="I53" s="19">
        <v>54.1875</v>
      </c>
      <c r="J53" s="20">
        <v>54.1875</v>
      </c>
      <c r="K53" s="4"/>
      <c r="L53" s="71"/>
      <c r="M53" s="4"/>
      <c r="O53" s="131" t="s">
        <v>21</v>
      </c>
      <c r="P53" s="7">
        <v>345</v>
      </c>
      <c r="Q53" s="7">
        <v>42.125</v>
      </c>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row>
    <row r="54" spans="1:61" ht="15" customHeight="1" x14ac:dyDescent="0.35">
      <c r="A54" s="73"/>
      <c r="B54" s="4"/>
      <c r="C54" s="4"/>
      <c r="D54" s="4"/>
      <c r="E54" s="4"/>
      <c r="F54" s="4"/>
      <c r="G54" s="4"/>
      <c r="H54" s="4"/>
      <c r="I54" s="4"/>
      <c r="J54" s="4"/>
      <c r="K54" s="4"/>
      <c r="L54" s="76"/>
      <c r="M54" s="41"/>
      <c r="O54" s="131" t="s">
        <v>22</v>
      </c>
      <c r="P54" s="7">
        <v>350</v>
      </c>
      <c r="Q54" s="7">
        <v>42.125</v>
      </c>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row>
    <row r="55" spans="1:61" x14ac:dyDescent="0.35">
      <c r="A55" s="74"/>
      <c r="B55" s="42"/>
      <c r="C55" s="42"/>
      <c r="D55" s="75"/>
      <c r="E55" s="75"/>
      <c r="F55" s="75"/>
      <c r="G55" s="75"/>
      <c r="H55" s="75"/>
      <c r="I55" s="75"/>
      <c r="J55" s="75"/>
      <c r="K55" s="75"/>
      <c r="L55" s="71"/>
      <c r="O55" s="131" t="s">
        <v>23</v>
      </c>
      <c r="P55" s="7">
        <v>420</v>
      </c>
      <c r="Q55" s="7">
        <v>42.125</v>
      </c>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row>
    <row r="56" spans="1:61" ht="16" thickBot="1" x14ac:dyDescent="0.4">
      <c r="A56" s="151" t="s">
        <v>31</v>
      </c>
      <c r="B56" s="152"/>
      <c r="C56" s="152"/>
      <c r="D56" s="78"/>
      <c r="E56" s="78"/>
      <c r="F56" s="78"/>
      <c r="G56" s="78"/>
      <c r="H56" s="78"/>
      <c r="I56" s="78"/>
      <c r="J56" s="78"/>
      <c r="K56" s="5"/>
      <c r="L56" s="71"/>
      <c r="O56" s="131" t="s">
        <v>24</v>
      </c>
      <c r="P56" s="7">
        <v>425</v>
      </c>
      <c r="Q56" s="7">
        <v>42.125</v>
      </c>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row>
    <row r="57" spans="1:61" x14ac:dyDescent="0.35">
      <c r="A57" s="190" t="s">
        <v>17</v>
      </c>
      <c r="B57" s="170" t="s">
        <v>192</v>
      </c>
      <c r="C57" s="171"/>
      <c r="D57" s="171"/>
      <c r="E57" s="171"/>
      <c r="F57" s="171"/>
      <c r="G57" s="171"/>
      <c r="H57" s="171"/>
      <c r="I57" s="171"/>
      <c r="J57" s="172"/>
      <c r="K57" s="38"/>
      <c r="L57" s="71"/>
      <c r="O57" s="131" t="s">
        <v>277</v>
      </c>
      <c r="P57" s="7">
        <v>445</v>
      </c>
      <c r="Q57" s="7">
        <v>42.125</v>
      </c>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row>
    <row r="58" spans="1:61" ht="15" thickBot="1" x14ac:dyDescent="0.4">
      <c r="A58" s="169"/>
      <c r="B58" s="29" t="s">
        <v>167</v>
      </c>
      <c r="C58" s="21" t="s">
        <v>168</v>
      </c>
      <c r="D58" s="21" t="s">
        <v>169</v>
      </c>
      <c r="E58" s="21" t="s">
        <v>170</v>
      </c>
      <c r="F58" s="25" t="s">
        <v>171</v>
      </c>
      <c r="G58" s="21" t="s">
        <v>172</v>
      </c>
      <c r="H58" s="21" t="s">
        <v>173</v>
      </c>
      <c r="I58" s="21" t="s">
        <v>174</v>
      </c>
      <c r="J58" s="25" t="s">
        <v>175</v>
      </c>
      <c r="K58" s="38"/>
      <c r="L58" s="71"/>
      <c r="O58" s="131" t="s">
        <v>25</v>
      </c>
      <c r="P58" s="7">
        <v>450</v>
      </c>
      <c r="Q58" s="7">
        <v>42.125</v>
      </c>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row>
    <row r="59" spans="1:61" x14ac:dyDescent="0.35">
      <c r="A59" s="28" t="s">
        <v>8</v>
      </c>
      <c r="B59" s="39">
        <v>567</v>
      </c>
      <c r="C59" s="6">
        <v>597</v>
      </c>
      <c r="D59" s="6">
        <v>652</v>
      </c>
      <c r="E59" s="6">
        <v>726</v>
      </c>
      <c r="F59" s="139">
        <v>595</v>
      </c>
      <c r="G59" s="6">
        <v>687</v>
      </c>
      <c r="H59" s="6">
        <v>766</v>
      </c>
      <c r="I59" s="6">
        <v>654</v>
      </c>
      <c r="J59" s="139">
        <v>808</v>
      </c>
      <c r="K59" s="38"/>
      <c r="L59" s="71"/>
      <c r="O59" s="131" t="s">
        <v>26</v>
      </c>
      <c r="P59" s="7">
        <v>455</v>
      </c>
      <c r="Q59" s="7">
        <v>42.125</v>
      </c>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row>
    <row r="60" spans="1:61" ht="15" thickBot="1" x14ac:dyDescent="0.4">
      <c r="A60" s="24" t="s">
        <v>9</v>
      </c>
      <c r="B60" s="31">
        <v>60</v>
      </c>
      <c r="C60" s="19">
        <v>60</v>
      </c>
      <c r="D60" s="19">
        <v>60</v>
      </c>
      <c r="E60" s="19">
        <v>60</v>
      </c>
      <c r="F60" s="20">
        <v>60</v>
      </c>
      <c r="G60" s="19">
        <v>60</v>
      </c>
      <c r="H60" s="19">
        <v>60</v>
      </c>
      <c r="I60" s="19">
        <v>60</v>
      </c>
      <c r="J60" s="20">
        <v>60</v>
      </c>
      <c r="K60" s="38"/>
      <c r="L60" s="71"/>
      <c r="O60" s="131" t="s">
        <v>27</v>
      </c>
      <c r="P60" s="7">
        <v>690</v>
      </c>
      <c r="Q60" s="7">
        <v>54.1875</v>
      </c>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row>
    <row r="61" spans="1:61" x14ac:dyDescent="0.35">
      <c r="A61" s="77"/>
      <c r="B61" s="37"/>
      <c r="C61" s="37"/>
      <c r="D61" s="37"/>
      <c r="E61" s="37"/>
      <c r="F61" s="37"/>
      <c r="G61" s="37"/>
      <c r="H61" s="37"/>
      <c r="I61" s="5"/>
      <c r="J61" s="5"/>
      <c r="K61" s="5"/>
      <c r="L61" s="71"/>
      <c r="O61" s="131" t="s">
        <v>28</v>
      </c>
      <c r="P61" s="7">
        <v>705</v>
      </c>
      <c r="Q61" s="7">
        <v>54.1875</v>
      </c>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row>
    <row r="62" spans="1:61" ht="15" thickBot="1" x14ac:dyDescent="0.4">
      <c r="A62" s="77"/>
      <c r="B62" s="29" t="s">
        <v>176</v>
      </c>
      <c r="C62" s="21" t="s">
        <v>177</v>
      </c>
      <c r="D62" s="21" t="s">
        <v>178</v>
      </c>
      <c r="E62" s="21" t="s">
        <v>179</v>
      </c>
      <c r="F62" s="25" t="s">
        <v>180</v>
      </c>
      <c r="G62" s="21" t="s">
        <v>181</v>
      </c>
      <c r="H62" s="21" t="s">
        <v>182</v>
      </c>
      <c r="I62" s="21" t="s">
        <v>183</v>
      </c>
      <c r="J62" s="25" t="s">
        <v>184</v>
      </c>
      <c r="K62" s="38"/>
      <c r="L62" s="71"/>
      <c r="O62" s="131" t="s">
        <v>29</v>
      </c>
      <c r="P62" s="7">
        <v>830</v>
      </c>
      <c r="Q62" s="7">
        <v>54.1875</v>
      </c>
    </row>
    <row r="63" spans="1:61" x14ac:dyDescent="0.35">
      <c r="A63" s="28" t="s">
        <v>8</v>
      </c>
      <c r="B63" s="39">
        <v>921</v>
      </c>
      <c r="C63" s="6">
        <v>947</v>
      </c>
      <c r="D63" s="6">
        <v>1065</v>
      </c>
      <c r="E63" s="6">
        <v>1203</v>
      </c>
      <c r="F63" s="139">
        <v>1942</v>
      </c>
      <c r="G63" s="6">
        <v>2054</v>
      </c>
      <c r="H63" s="6">
        <v>1154</v>
      </c>
      <c r="I63" s="6">
        <v>2037</v>
      </c>
      <c r="J63" s="139">
        <v>2149</v>
      </c>
      <c r="K63" s="38"/>
      <c r="L63" s="71"/>
      <c r="O63" s="131" t="s">
        <v>30</v>
      </c>
      <c r="P63" s="7">
        <v>845</v>
      </c>
      <c r="Q63" s="7">
        <v>54.1875</v>
      </c>
    </row>
    <row r="64" spans="1:61" ht="15" thickBot="1" x14ac:dyDescent="0.4">
      <c r="A64" s="24" t="s">
        <v>9</v>
      </c>
      <c r="B64" s="31">
        <v>60</v>
      </c>
      <c r="C64" s="19">
        <v>60</v>
      </c>
      <c r="D64" s="19">
        <v>60</v>
      </c>
      <c r="E64" s="19">
        <v>60</v>
      </c>
      <c r="F64" s="20">
        <v>120</v>
      </c>
      <c r="G64" s="19">
        <v>120</v>
      </c>
      <c r="H64" s="19">
        <v>60</v>
      </c>
      <c r="I64" s="19">
        <v>120</v>
      </c>
      <c r="J64" s="20">
        <v>120</v>
      </c>
      <c r="K64" s="38"/>
      <c r="L64" s="71"/>
      <c r="O64" s="4"/>
      <c r="P64" s="4"/>
      <c r="Q64" s="4"/>
    </row>
    <row r="65" spans="1:17" ht="15" thickBot="1" x14ac:dyDescent="0.4">
      <c r="A65" s="82"/>
      <c r="B65" s="83"/>
      <c r="C65" s="83"/>
      <c r="D65" s="4"/>
      <c r="E65" s="4"/>
      <c r="F65" s="4"/>
      <c r="G65" s="4"/>
      <c r="H65" s="4"/>
      <c r="I65" s="4"/>
      <c r="J65" s="4"/>
      <c r="K65" s="38"/>
      <c r="L65" s="71"/>
      <c r="O65" s="4"/>
      <c r="P65" s="4"/>
      <c r="Q65" s="4"/>
    </row>
    <row r="66" spans="1:17" ht="15" thickBot="1" x14ac:dyDescent="0.4">
      <c r="A66" s="77"/>
      <c r="B66" s="29" t="s">
        <v>185</v>
      </c>
      <c r="C66" s="21" t="s">
        <v>186</v>
      </c>
      <c r="D66" s="21" t="s">
        <v>187</v>
      </c>
      <c r="E66" s="21" t="s">
        <v>188</v>
      </c>
      <c r="F66" s="25" t="s">
        <v>189</v>
      </c>
      <c r="G66" s="21" t="s">
        <v>190</v>
      </c>
      <c r="H66" s="21" t="s">
        <v>191</v>
      </c>
      <c r="I66" s="21"/>
      <c r="J66" s="25"/>
      <c r="K66" s="38"/>
      <c r="L66" s="71"/>
      <c r="O66" s="4"/>
      <c r="P66" s="4"/>
      <c r="Q66" s="4"/>
    </row>
    <row r="67" spans="1:17" x14ac:dyDescent="0.35">
      <c r="A67" s="28" t="s">
        <v>8</v>
      </c>
      <c r="B67" s="39">
        <v>2261</v>
      </c>
      <c r="C67" s="6">
        <v>2373</v>
      </c>
      <c r="D67" s="6">
        <v>1257</v>
      </c>
      <c r="E67" s="6">
        <v>2029</v>
      </c>
      <c r="F67" s="139">
        <v>2141</v>
      </c>
      <c r="G67" s="6">
        <v>2253</v>
      </c>
      <c r="H67" s="6">
        <v>2365</v>
      </c>
      <c r="I67" s="6"/>
      <c r="J67" s="139"/>
      <c r="K67" s="38"/>
      <c r="L67" s="71"/>
      <c r="O67" s="7" t="s">
        <v>229</v>
      </c>
      <c r="P67" s="132"/>
      <c r="Q67" s="132"/>
    </row>
    <row r="68" spans="1:17" ht="15" thickBot="1" x14ac:dyDescent="0.4">
      <c r="A68" s="24" t="s">
        <v>9</v>
      </c>
      <c r="B68" s="31">
        <v>120</v>
      </c>
      <c r="C68" s="19">
        <v>120</v>
      </c>
      <c r="D68" s="19">
        <v>60</v>
      </c>
      <c r="E68" s="19">
        <v>120</v>
      </c>
      <c r="F68" s="20">
        <v>120</v>
      </c>
      <c r="G68" s="19">
        <v>120</v>
      </c>
      <c r="H68" s="19">
        <v>120</v>
      </c>
      <c r="I68" s="19"/>
      <c r="J68" s="20"/>
      <c r="K68" s="38"/>
      <c r="L68" s="71"/>
      <c r="O68" s="131" t="s">
        <v>94</v>
      </c>
      <c r="P68" s="7">
        <v>300</v>
      </c>
      <c r="Q68" s="7">
        <v>42.125</v>
      </c>
    </row>
    <row r="69" spans="1:17" x14ac:dyDescent="0.35">
      <c r="A69" s="73"/>
      <c r="B69" s="4"/>
      <c r="C69" s="4"/>
      <c r="D69" s="4"/>
      <c r="E69" s="4"/>
      <c r="F69" s="4"/>
      <c r="G69" s="4"/>
      <c r="H69" s="4"/>
      <c r="I69" s="4"/>
      <c r="J69" s="4"/>
      <c r="K69" s="38"/>
      <c r="L69" s="71"/>
      <c r="O69" s="131" t="s">
        <v>95</v>
      </c>
      <c r="P69" s="7">
        <v>300</v>
      </c>
      <c r="Q69" s="7">
        <v>42.125</v>
      </c>
    </row>
    <row r="70" spans="1:17" x14ac:dyDescent="0.35">
      <c r="A70" s="73"/>
      <c r="B70" s="4"/>
      <c r="C70" s="4"/>
      <c r="D70" s="4"/>
      <c r="E70" s="4"/>
      <c r="F70" s="4"/>
      <c r="G70" s="4"/>
      <c r="H70" s="4"/>
      <c r="I70" s="4"/>
      <c r="J70" s="4"/>
      <c r="K70" s="38"/>
      <c r="L70" s="71"/>
      <c r="O70" s="131" t="s">
        <v>96</v>
      </c>
      <c r="P70" s="7">
        <v>300</v>
      </c>
      <c r="Q70" s="7">
        <v>42.125</v>
      </c>
    </row>
    <row r="71" spans="1:17" ht="16" thickBot="1" x14ac:dyDescent="0.4">
      <c r="A71" s="151" t="s">
        <v>42</v>
      </c>
      <c r="B71" s="152"/>
      <c r="C71" s="152"/>
      <c r="D71" s="5"/>
      <c r="E71" s="5"/>
      <c r="F71" s="5"/>
      <c r="G71" s="37"/>
      <c r="H71" s="37"/>
      <c r="I71" s="5"/>
      <c r="J71" s="5"/>
      <c r="K71" s="5"/>
      <c r="L71" s="71"/>
      <c r="O71" s="131" t="s">
        <v>97</v>
      </c>
      <c r="P71" s="7">
        <v>300</v>
      </c>
      <c r="Q71" s="7">
        <v>42.125</v>
      </c>
    </row>
    <row r="72" spans="1:17" x14ac:dyDescent="0.35">
      <c r="A72" s="168" t="s">
        <v>17</v>
      </c>
      <c r="B72" s="170" t="s">
        <v>20</v>
      </c>
      <c r="C72" s="171"/>
      <c r="D72" s="171"/>
      <c r="E72" s="171"/>
      <c r="F72" s="172"/>
      <c r="G72" s="37"/>
      <c r="H72" s="37"/>
      <c r="I72" s="5"/>
      <c r="J72" s="5"/>
      <c r="K72" s="5"/>
      <c r="L72" s="71"/>
      <c r="O72" s="131" t="s">
        <v>98</v>
      </c>
      <c r="P72" s="7">
        <v>380</v>
      </c>
      <c r="Q72" s="7">
        <v>42.125</v>
      </c>
    </row>
    <row r="73" spans="1:17" ht="15" thickBot="1" x14ac:dyDescent="0.4">
      <c r="A73" s="169"/>
      <c r="B73" s="29" t="s">
        <v>32</v>
      </c>
      <c r="C73" s="21" t="s">
        <v>33</v>
      </c>
      <c r="D73" s="21" t="s">
        <v>34</v>
      </c>
      <c r="E73" s="21" t="s">
        <v>35</v>
      </c>
      <c r="F73" s="25" t="s">
        <v>36</v>
      </c>
      <c r="G73" s="37"/>
      <c r="H73" s="37"/>
      <c r="I73" s="5"/>
      <c r="J73" s="5"/>
      <c r="K73" s="5"/>
      <c r="L73" s="71"/>
      <c r="O73" s="131" t="s">
        <v>99</v>
      </c>
      <c r="P73" s="7">
        <v>380</v>
      </c>
      <c r="Q73" s="7">
        <v>42.125</v>
      </c>
    </row>
    <row r="74" spans="1:17" x14ac:dyDescent="0.35">
      <c r="A74" s="28" t="s">
        <v>8</v>
      </c>
      <c r="B74" s="39">
        <v>355</v>
      </c>
      <c r="C74" s="6">
        <v>430</v>
      </c>
      <c r="D74" s="6">
        <v>505</v>
      </c>
      <c r="E74" s="6">
        <v>780</v>
      </c>
      <c r="F74" s="139">
        <v>905</v>
      </c>
      <c r="G74" s="37"/>
      <c r="H74" s="37"/>
      <c r="I74" s="5"/>
      <c r="J74" s="5"/>
      <c r="K74" s="5"/>
      <c r="L74" s="71"/>
      <c r="O74" s="131" t="s">
        <v>100</v>
      </c>
      <c r="P74" s="7">
        <v>450</v>
      </c>
      <c r="Q74" s="7">
        <v>42.125</v>
      </c>
    </row>
    <row r="75" spans="1:17" ht="15" thickBot="1" x14ac:dyDescent="0.4">
      <c r="A75" s="24" t="s">
        <v>9</v>
      </c>
      <c r="B75" s="31">
        <v>42.125</v>
      </c>
      <c r="C75" s="19">
        <v>42.125</v>
      </c>
      <c r="D75" s="19">
        <v>42.125</v>
      </c>
      <c r="E75" s="19">
        <v>54.1875</v>
      </c>
      <c r="F75" s="20">
        <v>54.1875</v>
      </c>
      <c r="G75" s="37"/>
      <c r="H75" s="37"/>
      <c r="I75" s="5"/>
      <c r="J75" s="5"/>
      <c r="K75" s="5"/>
      <c r="L75" s="71"/>
      <c r="O75" s="131" t="s">
        <v>101</v>
      </c>
      <c r="P75" s="7">
        <v>710</v>
      </c>
      <c r="Q75" s="7">
        <v>54.1875</v>
      </c>
    </row>
    <row r="76" spans="1:17" x14ac:dyDescent="0.35">
      <c r="A76" s="77"/>
      <c r="B76" s="37"/>
      <c r="C76" s="37"/>
      <c r="D76" s="37"/>
      <c r="E76" s="37"/>
      <c r="F76" s="37"/>
      <c r="G76" s="37"/>
      <c r="H76" s="37"/>
      <c r="I76" s="5"/>
      <c r="J76" s="5"/>
      <c r="K76" s="5"/>
      <c r="L76" s="71"/>
      <c r="O76" s="131" t="s">
        <v>102</v>
      </c>
      <c r="P76" s="7">
        <v>840</v>
      </c>
      <c r="Q76" s="7">
        <v>54.1875</v>
      </c>
    </row>
    <row r="77" spans="1:17" x14ac:dyDescent="0.35">
      <c r="A77" s="77"/>
      <c r="B77" s="37"/>
      <c r="C77" s="37"/>
      <c r="D77" s="37"/>
      <c r="E77" s="37"/>
      <c r="F77" s="37"/>
      <c r="G77" s="37"/>
      <c r="H77" s="37"/>
      <c r="I77" s="5"/>
      <c r="J77" s="5"/>
      <c r="K77" s="5"/>
      <c r="L77" s="71"/>
    </row>
    <row r="78" spans="1:17" ht="16" thickBot="1" x14ac:dyDescent="0.4">
      <c r="A78" s="151" t="s">
        <v>43</v>
      </c>
      <c r="B78" s="152"/>
      <c r="C78" s="152"/>
      <c r="D78" s="5"/>
      <c r="E78" s="5"/>
      <c r="F78" s="5"/>
      <c r="G78" s="37"/>
      <c r="H78" s="37"/>
      <c r="I78" s="5"/>
      <c r="J78" s="5"/>
      <c r="K78" s="5"/>
      <c r="L78" s="71"/>
    </row>
    <row r="79" spans="1:17" x14ac:dyDescent="0.35">
      <c r="A79" s="168" t="s">
        <v>17</v>
      </c>
      <c r="B79" s="170" t="s">
        <v>20</v>
      </c>
      <c r="C79" s="171"/>
      <c r="D79" s="171"/>
      <c r="E79" s="171"/>
      <c r="F79" s="172"/>
      <c r="G79" s="37"/>
      <c r="H79" s="37"/>
      <c r="I79" s="5"/>
      <c r="J79" s="5"/>
      <c r="K79" s="5"/>
      <c r="L79" s="71"/>
      <c r="O79" s="7" t="s">
        <v>230</v>
      </c>
      <c r="P79" s="3"/>
      <c r="Q79" s="3"/>
    </row>
    <row r="80" spans="1:17" ht="15" thickBot="1" x14ac:dyDescent="0.4">
      <c r="A80" s="169"/>
      <c r="B80" s="29" t="s">
        <v>37</v>
      </c>
      <c r="C80" s="21" t="s">
        <v>38</v>
      </c>
      <c r="D80" s="21" t="s">
        <v>39</v>
      </c>
      <c r="E80" s="21" t="s">
        <v>40</v>
      </c>
      <c r="F80" s="25" t="s">
        <v>41</v>
      </c>
      <c r="G80" s="37"/>
      <c r="H80" s="37"/>
      <c r="I80" s="5"/>
      <c r="J80" s="5"/>
      <c r="K80" s="5"/>
      <c r="L80" s="71"/>
      <c r="O80" s="131" t="s">
        <v>167</v>
      </c>
      <c r="P80" s="7">
        <v>567</v>
      </c>
      <c r="Q80" s="7">
        <v>60</v>
      </c>
    </row>
    <row r="81" spans="1:17" x14ac:dyDescent="0.35">
      <c r="A81" s="28" t="s">
        <v>8</v>
      </c>
      <c r="B81" s="39">
        <v>160</v>
      </c>
      <c r="C81" s="6">
        <v>220</v>
      </c>
      <c r="D81" s="6">
        <v>260</v>
      </c>
      <c r="E81" s="6">
        <v>435</v>
      </c>
      <c r="F81" s="139">
        <v>525</v>
      </c>
      <c r="G81" s="37"/>
      <c r="H81" s="37"/>
      <c r="I81" s="5"/>
      <c r="J81" s="5"/>
      <c r="K81" s="5"/>
      <c r="L81" s="71"/>
      <c r="O81" s="131" t="s">
        <v>168</v>
      </c>
      <c r="P81" s="7">
        <v>597</v>
      </c>
      <c r="Q81" s="7">
        <v>60</v>
      </c>
    </row>
    <row r="82" spans="1:17" ht="15" thickBot="1" x14ac:dyDescent="0.4">
      <c r="A82" s="24" t="s">
        <v>9</v>
      </c>
      <c r="B82" s="31">
        <v>42.125</v>
      </c>
      <c r="C82" s="19">
        <v>42.125</v>
      </c>
      <c r="D82" s="19">
        <v>42.125</v>
      </c>
      <c r="E82" s="19">
        <v>54.1875</v>
      </c>
      <c r="F82" s="20">
        <v>54.1875</v>
      </c>
      <c r="G82" s="5"/>
      <c r="H82" s="5"/>
      <c r="I82" s="5"/>
      <c r="J82" s="5"/>
      <c r="K82" s="5"/>
      <c r="L82" s="71"/>
      <c r="O82" s="131" t="s">
        <v>169</v>
      </c>
      <c r="P82" s="7">
        <v>652</v>
      </c>
      <c r="Q82" s="7">
        <v>60</v>
      </c>
    </row>
    <row r="83" spans="1:17" x14ac:dyDescent="0.35">
      <c r="A83" s="72"/>
      <c r="B83" s="5"/>
      <c r="C83" s="5"/>
      <c r="D83" s="5"/>
      <c r="E83" s="5"/>
      <c r="F83" s="5"/>
      <c r="G83" s="5"/>
      <c r="H83" s="5"/>
      <c r="I83" s="5"/>
      <c r="J83" s="5"/>
      <c r="K83" s="5"/>
      <c r="L83" s="71"/>
      <c r="O83" s="131" t="s">
        <v>170</v>
      </c>
      <c r="P83" s="7">
        <v>726</v>
      </c>
      <c r="Q83" s="7">
        <v>60</v>
      </c>
    </row>
    <row r="84" spans="1:17" x14ac:dyDescent="0.35">
      <c r="A84" s="72"/>
      <c r="B84" s="5"/>
      <c r="C84" s="5"/>
      <c r="D84" s="5"/>
      <c r="E84" s="5"/>
      <c r="F84" s="5"/>
      <c r="G84" s="5"/>
      <c r="H84" s="5"/>
      <c r="I84" s="5"/>
      <c r="J84" s="5"/>
      <c r="K84" s="5"/>
      <c r="L84" s="71"/>
      <c r="O84" s="131" t="s">
        <v>171</v>
      </c>
      <c r="P84" s="7">
        <v>595</v>
      </c>
      <c r="Q84" s="7">
        <v>60</v>
      </c>
    </row>
    <row r="85" spans="1:17" ht="16" thickBot="1" x14ac:dyDescent="0.4">
      <c r="A85" s="151" t="s">
        <v>50</v>
      </c>
      <c r="B85" s="152"/>
      <c r="C85" s="152"/>
      <c r="D85" s="5"/>
      <c r="E85" s="5"/>
      <c r="F85" s="5"/>
      <c r="G85" s="5"/>
      <c r="H85" s="5"/>
      <c r="I85" s="5"/>
      <c r="J85" s="5"/>
      <c r="K85" s="5"/>
      <c r="L85" s="71"/>
      <c r="O85" s="131" t="s">
        <v>172</v>
      </c>
      <c r="P85" s="7">
        <v>687</v>
      </c>
      <c r="Q85" s="7">
        <v>60</v>
      </c>
    </row>
    <row r="86" spans="1:17" x14ac:dyDescent="0.35">
      <c r="A86" s="168" t="s">
        <v>17</v>
      </c>
      <c r="B86" s="170" t="s">
        <v>20</v>
      </c>
      <c r="C86" s="171"/>
      <c r="D86" s="171"/>
      <c r="E86" s="171"/>
      <c r="F86" s="172"/>
      <c r="G86" s="5"/>
      <c r="H86" s="5"/>
      <c r="I86" s="5"/>
      <c r="J86" s="5"/>
      <c r="K86" s="5"/>
      <c r="L86" s="71"/>
      <c r="O86" s="131" t="s">
        <v>173</v>
      </c>
      <c r="P86" s="7">
        <v>766</v>
      </c>
      <c r="Q86" s="7">
        <v>60</v>
      </c>
    </row>
    <row r="87" spans="1:17" ht="15" thickBot="1" x14ac:dyDescent="0.4">
      <c r="A87" s="169"/>
      <c r="B87" s="29" t="s">
        <v>44</v>
      </c>
      <c r="C87" s="21" t="s">
        <v>45</v>
      </c>
      <c r="D87" s="21" t="s">
        <v>46</v>
      </c>
      <c r="E87" s="21" t="s">
        <v>47</v>
      </c>
      <c r="F87" s="25" t="s">
        <v>48</v>
      </c>
      <c r="G87" s="5"/>
      <c r="H87" s="5"/>
      <c r="I87" s="5"/>
      <c r="J87" s="5"/>
      <c r="K87" s="5"/>
      <c r="L87" s="71"/>
      <c r="O87" s="131" t="s">
        <v>174</v>
      </c>
      <c r="P87" s="7">
        <v>654</v>
      </c>
      <c r="Q87" s="7">
        <v>60</v>
      </c>
    </row>
    <row r="88" spans="1:17" x14ac:dyDescent="0.35">
      <c r="A88" s="28" t="s">
        <v>8</v>
      </c>
      <c r="B88" s="39">
        <v>355</v>
      </c>
      <c r="C88" s="6">
        <v>435</v>
      </c>
      <c r="D88" s="6">
        <v>575</v>
      </c>
      <c r="E88" s="6">
        <v>790</v>
      </c>
      <c r="F88" s="139">
        <v>905</v>
      </c>
      <c r="G88" s="5"/>
      <c r="H88" s="5"/>
      <c r="I88" s="5"/>
      <c r="J88" s="5"/>
      <c r="K88" s="5"/>
      <c r="L88" s="71"/>
      <c r="O88" s="131" t="s">
        <v>175</v>
      </c>
      <c r="P88" s="7">
        <v>808</v>
      </c>
      <c r="Q88" s="7">
        <v>60</v>
      </c>
    </row>
    <row r="89" spans="1:17" ht="15" thickBot="1" x14ac:dyDescent="0.4">
      <c r="A89" s="24" t="s">
        <v>9</v>
      </c>
      <c r="B89" s="31">
        <v>42.125</v>
      </c>
      <c r="C89" s="19">
        <v>42.125</v>
      </c>
      <c r="D89" s="19">
        <v>42.125</v>
      </c>
      <c r="E89" s="19">
        <v>54.1875</v>
      </c>
      <c r="F89" s="20">
        <v>54.1875</v>
      </c>
      <c r="G89" s="5"/>
      <c r="H89" s="5"/>
      <c r="I89" s="5"/>
      <c r="J89" s="5"/>
      <c r="K89" s="5"/>
      <c r="L89" s="71"/>
      <c r="O89" s="131" t="s">
        <v>176</v>
      </c>
      <c r="P89" s="7">
        <v>921</v>
      </c>
      <c r="Q89" s="7">
        <v>60</v>
      </c>
    </row>
    <row r="90" spans="1:17" x14ac:dyDescent="0.35">
      <c r="A90" s="72"/>
      <c r="B90" s="5"/>
      <c r="C90" s="5"/>
      <c r="D90" s="5"/>
      <c r="E90" s="5"/>
      <c r="F90" s="5"/>
      <c r="G90" s="5"/>
      <c r="H90" s="5"/>
      <c r="I90" s="5"/>
      <c r="J90" s="5"/>
      <c r="K90" s="5"/>
      <c r="L90" s="71"/>
      <c r="O90" s="131" t="s">
        <v>177</v>
      </c>
      <c r="P90" s="7">
        <v>947</v>
      </c>
      <c r="Q90" s="7">
        <v>60</v>
      </c>
    </row>
    <row r="91" spans="1:17" x14ac:dyDescent="0.35">
      <c r="A91" s="72"/>
      <c r="B91" s="5"/>
      <c r="C91" s="5"/>
      <c r="D91" s="5"/>
      <c r="E91" s="5"/>
      <c r="F91" s="5"/>
      <c r="G91" s="5"/>
      <c r="H91" s="5"/>
      <c r="I91" s="5"/>
      <c r="J91" s="5"/>
      <c r="K91" s="5"/>
      <c r="L91" s="71"/>
      <c r="O91" s="131" t="s">
        <v>178</v>
      </c>
      <c r="P91" s="7">
        <v>1065</v>
      </c>
      <c r="Q91" s="7">
        <v>60</v>
      </c>
    </row>
    <row r="92" spans="1:17" ht="16" thickBot="1" x14ac:dyDescent="0.4">
      <c r="A92" s="151" t="s">
        <v>49</v>
      </c>
      <c r="B92" s="152"/>
      <c r="C92" s="152"/>
      <c r="D92" s="5"/>
      <c r="E92" s="5"/>
      <c r="F92" s="5"/>
      <c r="G92" s="5"/>
      <c r="H92" s="5"/>
      <c r="I92" s="5"/>
      <c r="J92" s="5"/>
      <c r="K92" s="5"/>
      <c r="L92" s="71"/>
      <c r="O92" s="131" t="s">
        <v>179</v>
      </c>
      <c r="P92" s="7">
        <v>1203</v>
      </c>
      <c r="Q92" s="7">
        <v>60</v>
      </c>
    </row>
    <row r="93" spans="1:17" x14ac:dyDescent="0.35">
      <c r="A93" s="168" t="s">
        <v>17</v>
      </c>
      <c r="B93" s="170" t="s">
        <v>20</v>
      </c>
      <c r="C93" s="171"/>
      <c r="D93" s="171"/>
      <c r="E93" s="171"/>
      <c r="F93" s="172"/>
      <c r="G93" s="5"/>
      <c r="H93" s="5"/>
      <c r="I93" s="5"/>
      <c r="J93" s="5"/>
      <c r="K93" s="5"/>
      <c r="L93" s="71"/>
      <c r="O93" s="131" t="s">
        <v>180</v>
      </c>
      <c r="P93" s="7">
        <v>1942</v>
      </c>
      <c r="Q93" s="7">
        <v>120</v>
      </c>
    </row>
    <row r="94" spans="1:17" ht="15" thickBot="1" x14ac:dyDescent="0.4">
      <c r="A94" s="169"/>
      <c r="B94" s="29" t="s">
        <v>51</v>
      </c>
      <c r="C94" s="21" t="s">
        <v>52</v>
      </c>
      <c r="D94" s="21" t="s">
        <v>53</v>
      </c>
      <c r="E94" s="21" t="s">
        <v>54</v>
      </c>
      <c r="F94" s="25" t="s">
        <v>55</v>
      </c>
      <c r="G94" s="5"/>
      <c r="H94" s="5"/>
      <c r="I94" s="5"/>
      <c r="J94" s="5"/>
      <c r="K94" s="5"/>
      <c r="L94" s="71"/>
      <c r="O94" s="131" t="s">
        <v>181</v>
      </c>
      <c r="P94" s="7">
        <v>2054</v>
      </c>
      <c r="Q94" s="7">
        <v>120</v>
      </c>
    </row>
    <row r="95" spans="1:17" x14ac:dyDescent="0.35">
      <c r="A95" s="28" t="s">
        <v>8</v>
      </c>
      <c r="B95" s="39">
        <v>160</v>
      </c>
      <c r="C95" s="6">
        <v>220</v>
      </c>
      <c r="D95" s="6">
        <v>255</v>
      </c>
      <c r="E95" s="6">
        <v>410</v>
      </c>
      <c r="F95" s="139">
        <v>520</v>
      </c>
      <c r="G95" s="5"/>
      <c r="H95" s="5"/>
      <c r="I95" s="5"/>
      <c r="J95" s="5"/>
      <c r="K95" s="5"/>
      <c r="L95" s="71"/>
      <c r="O95" s="131" t="s">
        <v>279</v>
      </c>
      <c r="P95" s="7">
        <v>937</v>
      </c>
      <c r="Q95" s="7">
        <v>60</v>
      </c>
    </row>
    <row r="96" spans="1:17" ht="15" thickBot="1" x14ac:dyDescent="0.4">
      <c r="A96" s="24" t="s">
        <v>9</v>
      </c>
      <c r="B96" s="31">
        <v>42.125</v>
      </c>
      <c r="C96" s="19">
        <v>42.125</v>
      </c>
      <c r="D96" s="19">
        <v>42.125</v>
      </c>
      <c r="E96" s="19">
        <v>54.1875</v>
      </c>
      <c r="F96" s="20">
        <v>54.1875</v>
      </c>
      <c r="G96" s="5"/>
      <c r="H96" s="5"/>
      <c r="I96" s="5"/>
      <c r="J96" s="5"/>
      <c r="K96" s="5"/>
      <c r="L96" s="71"/>
      <c r="O96" s="131" t="s">
        <v>182</v>
      </c>
      <c r="P96" s="7">
        <v>1154</v>
      </c>
      <c r="Q96" s="7">
        <v>60</v>
      </c>
    </row>
    <row r="97" spans="1:17" x14ac:dyDescent="0.35">
      <c r="A97" s="72"/>
      <c r="B97" s="5"/>
      <c r="C97" s="5"/>
      <c r="D97" s="5"/>
      <c r="E97" s="5"/>
      <c r="F97" s="5"/>
      <c r="G97" s="5"/>
      <c r="H97" s="5"/>
      <c r="I97" s="5"/>
      <c r="J97" s="5"/>
      <c r="K97" s="5"/>
      <c r="L97" s="71"/>
      <c r="O97" s="131" t="s">
        <v>183</v>
      </c>
      <c r="P97" s="7">
        <v>2037</v>
      </c>
      <c r="Q97" s="7">
        <v>120</v>
      </c>
    </row>
    <row r="98" spans="1:17" x14ac:dyDescent="0.35">
      <c r="A98" s="72"/>
      <c r="B98" s="5"/>
      <c r="C98" s="5"/>
      <c r="D98" s="5"/>
      <c r="E98" s="5"/>
      <c r="F98" s="5"/>
      <c r="G98" s="5"/>
      <c r="H98" s="5"/>
      <c r="I98" s="5"/>
      <c r="J98" s="5"/>
      <c r="K98" s="5"/>
      <c r="L98" s="71"/>
      <c r="O98" s="131" t="s">
        <v>184</v>
      </c>
      <c r="P98" s="7">
        <v>2149</v>
      </c>
      <c r="Q98" s="7">
        <v>120</v>
      </c>
    </row>
    <row r="99" spans="1:17" ht="16" thickBot="1" x14ac:dyDescent="0.4">
      <c r="A99" s="151" t="s">
        <v>56</v>
      </c>
      <c r="B99" s="152"/>
      <c r="C99" s="152"/>
      <c r="D99" s="5"/>
      <c r="E99" s="5"/>
      <c r="F99" s="5"/>
      <c r="G99" s="5"/>
      <c r="H99" s="5"/>
      <c r="I99" s="5"/>
      <c r="J99" s="5"/>
      <c r="K99" s="5"/>
      <c r="L99" s="71"/>
      <c r="O99" s="131" t="s">
        <v>185</v>
      </c>
      <c r="P99" s="7">
        <v>2261</v>
      </c>
      <c r="Q99" s="7">
        <v>120</v>
      </c>
    </row>
    <row r="100" spans="1:17" x14ac:dyDescent="0.35">
      <c r="A100" s="168" t="s">
        <v>17</v>
      </c>
      <c r="B100" s="170" t="s">
        <v>20</v>
      </c>
      <c r="C100" s="171"/>
      <c r="D100" s="171"/>
      <c r="E100" s="171"/>
      <c r="F100" s="172"/>
      <c r="G100" s="5"/>
      <c r="H100" s="5"/>
      <c r="I100" s="5"/>
      <c r="J100" s="5"/>
      <c r="K100" s="5"/>
      <c r="L100" s="71"/>
      <c r="O100" s="131" t="s">
        <v>186</v>
      </c>
      <c r="P100" s="7">
        <v>2373</v>
      </c>
      <c r="Q100" s="7">
        <v>120</v>
      </c>
    </row>
    <row r="101" spans="1:17" ht="15" thickBot="1" x14ac:dyDescent="0.4">
      <c r="A101" s="169"/>
      <c r="B101" s="29" t="s">
        <v>57</v>
      </c>
      <c r="C101" s="21" t="s">
        <v>58</v>
      </c>
      <c r="D101" s="21" t="s">
        <v>59</v>
      </c>
      <c r="E101" s="21" t="s">
        <v>60</v>
      </c>
      <c r="F101" s="25" t="s">
        <v>61</v>
      </c>
      <c r="G101" s="5"/>
      <c r="H101" s="5"/>
      <c r="I101" s="5"/>
      <c r="J101" s="5"/>
      <c r="K101" s="5"/>
      <c r="L101" s="71"/>
      <c r="O101" s="131" t="s">
        <v>280</v>
      </c>
      <c r="P101" s="7">
        <v>1040</v>
      </c>
      <c r="Q101" s="7">
        <v>60</v>
      </c>
    </row>
    <row r="102" spans="1:17" x14ac:dyDescent="0.35">
      <c r="A102" s="28" t="s">
        <v>8</v>
      </c>
      <c r="B102" s="39">
        <v>130</v>
      </c>
      <c r="C102" s="6">
        <v>180</v>
      </c>
      <c r="D102" s="6">
        <v>240</v>
      </c>
      <c r="E102" s="6">
        <v>330</v>
      </c>
      <c r="F102" s="139">
        <v>405</v>
      </c>
      <c r="G102" s="5"/>
      <c r="H102" s="5"/>
      <c r="I102" s="5"/>
      <c r="J102" s="5"/>
      <c r="K102" s="5"/>
      <c r="L102" s="71"/>
      <c r="O102" s="131" t="s">
        <v>187</v>
      </c>
      <c r="P102" s="7">
        <v>1257</v>
      </c>
      <c r="Q102" s="7">
        <v>60</v>
      </c>
    </row>
    <row r="103" spans="1:17" ht="15" thickBot="1" x14ac:dyDescent="0.4">
      <c r="A103" s="24" t="s">
        <v>9</v>
      </c>
      <c r="B103" s="31">
        <v>32.125</v>
      </c>
      <c r="C103" s="19">
        <v>32.125</v>
      </c>
      <c r="D103" s="19">
        <v>38.125</v>
      </c>
      <c r="E103" s="19">
        <v>35.25</v>
      </c>
      <c r="F103" s="20">
        <v>35.25</v>
      </c>
      <c r="G103" s="5"/>
      <c r="H103" s="5"/>
      <c r="I103" s="5"/>
      <c r="J103" s="5"/>
      <c r="K103" s="5"/>
      <c r="L103" s="71"/>
      <c r="O103" s="131" t="s">
        <v>188</v>
      </c>
      <c r="P103" s="7">
        <v>2029</v>
      </c>
      <c r="Q103" s="7">
        <v>120</v>
      </c>
    </row>
    <row r="104" spans="1:17" x14ac:dyDescent="0.35">
      <c r="A104" s="72"/>
      <c r="B104" s="5"/>
      <c r="C104" s="5"/>
      <c r="D104" s="5"/>
      <c r="E104" s="5"/>
      <c r="F104" s="5"/>
      <c r="G104" s="5"/>
      <c r="H104" s="5"/>
      <c r="I104" s="5"/>
      <c r="J104" s="5"/>
      <c r="K104" s="5"/>
      <c r="L104" s="71"/>
      <c r="O104" s="131" t="s">
        <v>189</v>
      </c>
      <c r="P104" s="7">
        <v>2141</v>
      </c>
      <c r="Q104" s="7">
        <v>120</v>
      </c>
    </row>
    <row r="105" spans="1:17" x14ac:dyDescent="0.35">
      <c r="A105" s="72"/>
      <c r="B105" s="5"/>
      <c r="C105" s="5"/>
      <c r="D105" s="5"/>
      <c r="E105" s="5"/>
      <c r="F105" s="5"/>
      <c r="G105" s="5"/>
      <c r="H105" s="5"/>
      <c r="I105" s="5"/>
      <c r="J105" s="5"/>
      <c r="K105" s="5"/>
      <c r="L105" s="71"/>
      <c r="O105" s="131" t="s">
        <v>190</v>
      </c>
      <c r="P105" s="7">
        <v>2253</v>
      </c>
      <c r="Q105" s="7">
        <v>120</v>
      </c>
    </row>
    <row r="106" spans="1:17" ht="16" thickBot="1" x14ac:dyDescent="0.4">
      <c r="A106" s="151" t="s">
        <v>118</v>
      </c>
      <c r="B106" s="152"/>
      <c r="C106" s="152"/>
      <c r="D106" s="5"/>
      <c r="E106" s="5"/>
      <c r="F106" s="5"/>
      <c r="G106" s="5"/>
      <c r="H106" s="5"/>
      <c r="I106" s="5"/>
      <c r="J106" s="5"/>
      <c r="K106" s="5"/>
      <c r="L106" s="71"/>
      <c r="O106" s="131" t="s">
        <v>191</v>
      </c>
      <c r="P106" s="7">
        <v>2365</v>
      </c>
      <c r="Q106" s="7">
        <v>120</v>
      </c>
    </row>
    <row r="107" spans="1:17" x14ac:dyDescent="0.35">
      <c r="A107" s="168" t="s">
        <v>17</v>
      </c>
      <c r="B107" s="170" t="s">
        <v>20</v>
      </c>
      <c r="C107" s="171"/>
      <c r="D107" s="171"/>
      <c r="E107" s="171"/>
      <c r="F107" s="172"/>
      <c r="G107" s="5"/>
      <c r="H107" s="5"/>
      <c r="I107" s="5"/>
      <c r="J107" s="5"/>
      <c r="K107" s="5"/>
      <c r="L107" s="71"/>
    </row>
    <row r="108" spans="1:17" ht="15" thickBot="1" x14ac:dyDescent="0.4">
      <c r="A108" s="169"/>
      <c r="B108" s="29" t="s">
        <v>62</v>
      </c>
      <c r="C108" s="21" t="s">
        <v>63</v>
      </c>
      <c r="D108" s="21" t="s">
        <v>64</v>
      </c>
      <c r="E108" s="21" t="s">
        <v>65</v>
      </c>
      <c r="F108" s="25" t="s">
        <v>66</v>
      </c>
      <c r="G108" s="5"/>
      <c r="H108" s="5"/>
      <c r="I108" s="5"/>
      <c r="J108" s="5"/>
      <c r="K108" s="5"/>
      <c r="L108" s="71"/>
    </row>
    <row r="109" spans="1:17" x14ac:dyDescent="0.35">
      <c r="A109" s="28" t="s">
        <v>8</v>
      </c>
      <c r="B109" s="39">
        <v>135</v>
      </c>
      <c r="C109" s="6">
        <v>175</v>
      </c>
      <c r="D109" s="6">
        <v>230</v>
      </c>
      <c r="E109" s="6">
        <v>300</v>
      </c>
      <c r="F109" s="139">
        <v>365</v>
      </c>
      <c r="G109" s="5"/>
      <c r="H109" s="5"/>
      <c r="I109" s="5"/>
      <c r="J109" s="5"/>
      <c r="K109" s="5"/>
      <c r="L109" s="71"/>
      <c r="O109" s="7" t="s">
        <v>231</v>
      </c>
      <c r="P109" s="3"/>
      <c r="Q109" s="3"/>
    </row>
    <row r="110" spans="1:17" ht="15" thickBot="1" x14ac:dyDescent="0.4">
      <c r="A110" s="24" t="s">
        <v>9</v>
      </c>
      <c r="B110" s="31">
        <v>32.125</v>
      </c>
      <c r="C110" s="19">
        <v>32.125</v>
      </c>
      <c r="D110" s="19">
        <v>38.125</v>
      </c>
      <c r="E110" s="19">
        <v>35.25</v>
      </c>
      <c r="F110" s="20">
        <v>35.25</v>
      </c>
      <c r="G110" s="5"/>
      <c r="H110" s="5"/>
      <c r="I110" s="5"/>
      <c r="J110" s="5"/>
      <c r="K110" s="5"/>
      <c r="L110" s="71"/>
      <c r="O110" s="131" t="s">
        <v>32</v>
      </c>
      <c r="P110" s="7">
        <v>355</v>
      </c>
      <c r="Q110" s="7">
        <v>42.125</v>
      </c>
    </row>
    <row r="111" spans="1:17" x14ac:dyDescent="0.35">
      <c r="A111" s="72"/>
      <c r="B111" s="5"/>
      <c r="C111" s="5"/>
      <c r="D111" s="5"/>
      <c r="E111" s="5"/>
      <c r="F111" s="5"/>
      <c r="G111" s="5"/>
      <c r="H111" s="5"/>
      <c r="I111" s="5"/>
      <c r="J111" s="5"/>
      <c r="K111" s="5"/>
      <c r="L111" s="71"/>
      <c r="O111" s="131" t="s">
        <v>33</v>
      </c>
      <c r="P111" s="7">
        <v>430</v>
      </c>
      <c r="Q111" s="7">
        <v>42.125</v>
      </c>
    </row>
    <row r="112" spans="1:17" x14ac:dyDescent="0.35">
      <c r="A112" s="72"/>
      <c r="B112" s="5"/>
      <c r="C112" s="5"/>
      <c r="D112" s="5"/>
      <c r="E112" s="5"/>
      <c r="F112" s="5"/>
      <c r="G112" s="5"/>
      <c r="H112" s="5"/>
      <c r="I112" s="5"/>
      <c r="J112" s="5"/>
      <c r="K112" s="5"/>
      <c r="L112" s="71"/>
      <c r="O112" s="131" t="s">
        <v>34</v>
      </c>
      <c r="P112" s="7">
        <v>505</v>
      </c>
      <c r="Q112" s="7">
        <v>42.125</v>
      </c>
    </row>
    <row r="113" spans="1:17" ht="16" thickBot="1" x14ac:dyDescent="0.4">
      <c r="A113" s="151" t="s">
        <v>67</v>
      </c>
      <c r="B113" s="152"/>
      <c r="C113" s="152"/>
      <c r="D113" s="5"/>
      <c r="E113" s="5"/>
      <c r="F113" s="5"/>
      <c r="G113" s="5"/>
      <c r="H113" s="5"/>
      <c r="I113" s="5"/>
      <c r="J113" s="5"/>
      <c r="K113" s="5"/>
      <c r="L113" s="71"/>
      <c r="O113" s="131" t="s">
        <v>35</v>
      </c>
      <c r="P113" s="7">
        <v>780</v>
      </c>
      <c r="Q113" s="7">
        <v>54.1875</v>
      </c>
    </row>
    <row r="114" spans="1:17" x14ac:dyDescent="0.35">
      <c r="A114" s="168" t="s">
        <v>17</v>
      </c>
      <c r="B114" s="170" t="s">
        <v>20</v>
      </c>
      <c r="C114" s="171"/>
      <c r="D114" s="171"/>
      <c r="E114" s="171"/>
      <c r="F114" s="172"/>
      <c r="G114" s="5"/>
      <c r="H114" s="5"/>
      <c r="I114" s="5"/>
      <c r="J114" s="5"/>
      <c r="K114" s="5"/>
      <c r="L114" s="71"/>
      <c r="O114" s="131" t="s">
        <v>36</v>
      </c>
      <c r="P114" s="7">
        <v>905</v>
      </c>
      <c r="Q114" s="7">
        <v>54.1875</v>
      </c>
    </row>
    <row r="115" spans="1:17" ht="15" thickBot="1" x14ac:dyDescent="0.4">
      <c r="A115" s="169"/>
      <c r="B115" s="29" t="s">
        <v>68</v>
      </c>
      <c r="C115" s="21" t="s">
        <v>69</v>
      </c>
      <c r="D115" s="21" t="s">
        <v>70</v>
      </c>
      <c r="E115" s="21" t="s">
        <v>71</v>
      </c>
      <c r="F115" s="25" t="s">
        <v>72</v>
      </c>
      <c r="G115" s="5"/>
      <c r="H115" s="5"/>
      <c r="I115" s="5"/>
      <c r="J115" s="5"/>
      <c r="K115" s="5"/>
      <c r="L115" s="71"/>
      <c r="O115" s="37"/>
      <c r="P115" s="37"/>
      <c r="Q115" s="37"/>
    </row>
    <row r="116" spans="1:17" x14ac:dyDescent="0.35">
      <c r="A116" s="28" t="s">
        <v>8</v>
      </c>
      <c r="B116" s="39">
        <v>95</v>
      </c>
      <c r="C116" s="6">
        <v>135</v>
      </c>
      <c r="D116" s="6">
        <v>165</v>
      </c>
      <c r="E116" s="6">
        <v>235</v>
      </c>
      <c r="F116" s="139">
        <v>295</v>
      </c>
      <c r="G116" s="5"/>
      <c r="H116" s="5"/>
      <c r="I116" s="5"/>
      <c r="J116" s="5"/>
      <c r="K116" s="5"/>
      <c r="L116" s="71"/>
      <c r="O116" s="37"/>
      <c r="P116" s="37"/>
      <c r="Q116" s="37"/>
    </row>
    <row r="117" spans="1:17" ht="15" thickBot="1" x14ac:dyDescent="0.4">
      <c r="A117" s="24" t="s">
        <v>9</v>
      </c>
      <c r="B117" s="31">
        <v>32.125</v>
      </c>
      <c r="C117" s="19">
        <v>32.125</v>
      </c>
      <c r="D117" s="19">
        <v>38.125</v>
      </c>
      <c r="E117" s="19">
        <v>35.25</v>
      </c>
      <c r="F117" s="20">
        <v>35.25</v>
      </c>
      <c r="G117" s="5"/>
      <c r="H117" s="5"/>
      <c r="I117" s="5"/>
      <c r="J117" s="5"/>
      <c r="K117" s="5"/>
      <c r="L117" s="71"/>
      <c r="O117" s="7" t="s">
        <v>232</v>
      </c>
      <c r="P117" s="3"/>
      <c r="Q117" s="3"/>
    </row>
    <row r="118" spans="1:17" x14ac:dyDescent="0.35">
      <c r="A118" s="72"/>
      <c r="B118" s="5"/>
      <c r="C118" s="5"/>
      <c r="D118" s="5"/>
      <c r="E118" s="5"/>
      <c r="F118" s="5"/>
      <c r="G118" s="5"/>
      <c r="H118" s="5"/>
      <c r="I118" s="5"/>
      <c r="J118" s="5"/>
      <c r="K118" s="5"/>
      <c r="L118" s="71"/>
      <c r="O118" s="131" t="s">
        <v>37</v>
      </c>
      <c r="P118" s="7">
        <v>160</v>
      </c>
      <c r="Q118" s="7">
        <v>42.125</v>
      </c>
    </row>
    <row r="119" spans="1:17" x14ac:dyDescent="0.35">
      <c r="A119" s="72"/>
      <c r="B119" s="5"/>
      <c r="C119" s="5"/>
      <c r="D119" s="5"/>
      <c r="E119" s="5"/>
      <c r="F119" s="5"/>
      <c r="G119" s="5"/>
      <c r="H119" s="5"/>
      <c r="I119" s="5"/>
      <c r="J119" s="5"/>
      <c r="K119" s="5"/>
      <c r="L119" s="71"/>
      <c r="O119" s="131" t="s">
        <v>38</v>
      </c>
      <c r="P119" s="7">
        <v>220</v>
      </c>
      <c r="Q119" s="7">
        <v>42.125</v>
      </c>
    </row>
    <row r="120" spans="1:17" ht="16" thickBot="1" x14ac:dyDescent="0.4">
      <c r="A120" s="151" t="s">
        <v>81</v>
      </c>
      <c r="B120" s="152"/>
      <c r="C120" s="152"/>
      <c r="D120" s="5"/>
      <c r="E120" s="5"/>
      <c r="F120" s="5"/>
      <c r="G120" s="5"/>
      <c r="H120" s="5"/>
      <c r="I120" s="5"/>
      <c r="J120" s="5"/>
      <c r="K120" s="5"/>
      <c r="L120" s="71"/>
      <c r="O120" s="131" t="s">
        <v>39</v>
      </c>
      <c r="P120" s="7">
        <v>260</v>
      </c>
      <c r="Q120" s="7">
        <v>42.125</v>
      </c>
    </row>
    <row r="121" spans="1:17" x14ac:dyDescent="0.35">
      <c r="A121" s="168" t="s">
        <v>17</v>
      </c>
      <c r="B121" s="170" t="s">
        <v>20</v>
      </c>
      <c r="C121" s="171"/>
      <c r="D121" s="171"/>
      <c r="E121" s="171"/>
      <c r="F121" s="172"/>
      <c r="G121" s="5"/>
      <c r="H121" s="5"/>
      <c r="I121" s="5"/>
      <c r="J121" s="5"/>
      <c r="K121" s="5"/>
      <c r="L121" s="71"/>
      <c r="O121" s="131" t="s">
        <v>40</v>
      </c>
      <c r="P121" s="7">
        <v>435</v>
      </c>
      <c r="Q121" s="7">
        <v>54.1875</v>
      </c>
    </row>
    <row r="122" spans="1:17" ht="15" thickBot="1" x14ac:dyDescent="0.4">
      <c r="A122" s="169"/>
      <c r="B122" s="29" t="s">
        <v>82</v>
      </c>
      <c r="C122" s="21" t="s">
        <v>83</v>
      </c>
      <c r="D122" s="21" t="s">
        <v>84</v>
      </c>
      <c r="E122" s="21" t="s">
        <v>85</v>
      </c>
      <c r="F122" s="25" t="s">
        <v>86</v>
      </c>
      <c r="G122" s="5"/>
      <c r="H122" s="5"/>
      <c r="I122" s="5"/>
      <c r="J122" s="5"/>
      <c r="K122" s="5"/>
      <c r="L122" s="71"/>
      <c r="O122" s="131" t="s">
        <v>41</v>
      </c>
      <c r="P122" s="7">
        <v>525</v>
      </c>
      <c r="Q122" s="7">
        <v>54.1875</v>
      </c>
    </row>
    <row r="123" spans="1:17" x14ac:dyDescent="0.35">
      <c r="A123" s="28" t="s">
        <v>8</v>
      </c>
      <c r="B123" s="39">
        <v>25</v>
      </c>
      <c r="C123" s="6">
        <v>35</v>
      </c>
      <c r="D123" s="6">
        <v>50</v>
      </c>
      <c r="E123" s="6">
        <v>100</v>
      </c>
      <c r="F123" s="139">
        <v>135</v>
      </c>
      <c r="G123" s="5"/>
      <c r="H123" s="5"/>
      <c r="I123" s="5"/>
      <c r="J123" s="5"/>
      <c r="K123" s="5"/>
      <c r="L123" s="71"/>
    </row>
    <row r="124" spans="1:17" ht="15" thickBot="1" x14ac:dyDescent="0.4">
      <c r="A124" s="24" t="s">
        <v>9</v>
      </c>
      <c r="B124" s="31">
        <v>22.375</v>
      </c>
      <c r="C124" s="19">
        <v>30.3125</v>
      </c>
      <c r="D124" s="19">
        <v>34.1875</v>
      </c>
      <c r="E124" s="19">
        <v>47.25</v>
      </c>
      <c r="F124" s="20">
        <v>49.625</v>
      </c>
      <c r="G124" s="5"/>
      <c r="H124" s="5"/>
      <c r="I124" s="5"/>
      <c r="J124" s="5"/>
      <c r="K124" s="5"/>
      <c r="L124" s="71"/>
    </row>
    <row r="125" spans="1:17" x14ac:dyDescent="0.35">
      <c r="A125" s="72"/>
      <c r="B125" s="5"/>
      <c r="C125" s="5"/>
      <c r="D125" s="5"/>
      <c r="E125" s="5"/>
      <c r="F125" s="5"/>
      <c r="G125" s="5"/>
      <c r="H125" s="5"/>
      <c r="I125" s="5"/>
      <c r="J125" s="5"/>
      <c r="K125" s="5"/>
      <c r="L125" s="71"/>
      <c r="O125" s="7" t="s">
        <v>233</v>
      </c>
      <c r="P125" s="3"/>
      <c r="Q125" s="3"/>
    </row>
    <row r="126" spans="1:17" x14ac:dyDescent="0.35">
      <c r="A126" s="72"/>
      <c r="B126" s="5"/>
      <c r="C126" s="5"/>
      <c r="D126" s="5"/>
      <c r="E126" s="5"/>
      <c r="F126" s="5"/>
      <c r="G126" s="5"/>
      <c r="H126" s="5"/>
      <c r="I126" s="5"/>
      <c r="J126" s="5"/>
      <c r="K126" s="5"/>
      <c r="L126" s="71"/>
      <c r="O126" s="131" t="s">
        <v>44</v>
      </c>
      <c r="P126" s="7">
        <v>355</v>
      </c>
      <c r="Q126" s="7">
        <v>42.125</v>
      </c>
    </row>
    <row r="127" spans="1:17" ht="16" thickBot="1" x14ac:dyDescent="0.4">
      <c r="A127" s="151" t="s">
        <v>73</v>
      </c>
      <c r="B127" s="166"/>
      <c r="C127" s="166"/>
      <c r="D127" s="5"/>
      <c r="E127" s="5"/>
      <c r="F127" s="5"/>
      <c r="G127" s="5"/>
      <c r="H127" s="5"/>
      <c r="I127" s="5"/>
      <c r="J127" s="5"/>
      <c r="K127" s="5"/>
      <c r="L127" s="71"/>
      <c r="O127" s="131" t="s">
        <v>45</v>
      </c>
      <c r="P127" s="7">
        <v>435</v>
      </c>
      <c r="Q127" s="7">
        <v>42.125</v>
      </c>
    </row>
    <row r="128" spans="1:17" ht="15" thickBot="1" x14ac:dyDescent="0.4">
      <c r="A128" s="168" t="s">
        <v>17</v>
      </c>
      <c r="B128" s="187" t="s">
        <v>20</v>
      </c>
      <c r="C128" s="196"/>
      <c r="D128" s="196"/>
      <c r="E128" s="196"/>
      <c r="F128" s="196"/>
      <c r="G128" s="196"/>
      <c r="H128" s="197"/>
      <c r="I128" s="5"/>
      <c r="J128" s="5"/>
      <c r="K128" s="5"/>
      <c r="L128" s="71"/>
      <c r="O128" s="131" t="s">
        <v>46</v>
      </c>
      <c r="P128" s="7">
        <v>575</v>
      </c>
      <c r="Q128" s="7">
        <v>42.125</v>
      </c>
    </row>
    <row r="129" spans="1:17" ht="15" thickBot="1" x14ac:dyDescent="0.4">
      <c r="A129" s="169"/>
      <c r="B129" s="43" t="s">
        <v>74</v>
      </c>
      <c r="C129" s="27" t="s">
        <v>75</v>
      </c>
      <c r="D129" s="27" t="s">
        <v>76</v>
      </c>
      <c r="E129" s="27" t="s">
        <v>77</v>
      </c>
      <c r="F129" s="44" t="s">
        <v>78</v>
      </c>
      <c r="G129" s="27" t="s">
        <v>79</v>
      </c>
      <c r="H129" s="44" t="s">
        <v>80</v>
      </c>
      <c r="I129" s="5"/>
      <c r="J129" s="5"/>
      <c r="K129" s="5"/>
      <c r="L129" s="71"/>
      <c r="O129" s="131" t="s">
        <v>47</v>
      </c>
      <c r="P129" s="7">
        <v>790</v>
      </c>
      <c r="Q129" s="7">
        <v>54.1875</v>
      </c>
    </row>
    <row r="130" spans="1:17" x14ac:dyDescent="0.35">
      <c r="A130" s="28" t="s">
        <v>8</v>
      </c>
      <c r="B130" s="39">
        <v>45</v>
      </c>
      <c r="C130" s="6">
        <v>65</v>
      </c>
      <c r="D130" s="6">
        <v>90</v>
      </c>
      <c r="E130" s="6">
        <v>210</v>
      </c>
      <c r="F130" s="139">
        <v>225</v>
      </c>
      <c r="G130" s="6">
        <v>30</v>
      </c>
      <c r="H130" s="139">
        <v>40</v>
      </c>
      <c r="I130" s="5"/>
      <c r="J130" s="5"/>
      <c r="K130" s="5"/>
      <c r="L130" s="71"/>
      <c r="O130" s="131" t="s">
        <v>48</v>
      </c>
      <c r="P130" s="7">
        <v>905</v>
      </c>
      <c r="Q130" s="7">
        <v>54.1875</v>
      </c>
    </row>
    <row r="131" spans="1:17" ht="15" thickBot="1" x14ac:dyDescent="0.4">
      <c r="A131" s="24" t="s">
        <v>9</v>
      </c>
      <c r="B131" s="31">
        <v>44.375</v>
      </c>
      <c r="C131" s="19">
        <v>53.625</v>
      </c>
      <c r="D131" s="19">
        <v>51.625</v>
      </c>
      <c r="E131" s="19">
        <v>76.375</v>
      </c>
      <c r="F131" s="20">
        <v>71.375</v>
      </c>
      <c r="G131" s="19">
        <v>25.875</v>
      </c>
      <c r="H131" s="20">
        <v>29.25</v>
      </c>
      <c r="I131" s="5"/>
      <c r="J131" s="5"/>
      <c r="K131" s="5"/>
      <c r="L131" s="71"/>
    </row>
    <row r="132" spans="1:17" x14ac:dyDescent="0.35">
      <c r="A132" s="72"/>
      <c r="B132" s="5"/>
      <c r="C132" s="5"/>
      <c r="D132" s="5"/>
      <c r="E132" s="5"/>
      <c r="F132" s="5"/>
      <c r="G132" s="5"/>
      <c r="H132" s="5"/>
      <c r="I132" s="5"/>
      <c r="J132" s="5"/>
      <c r="K132" s="5"/>
      <c r="L132" s="71"/>
    </row>
    <row r="133" spans="1:17" x14ac:dyDescent="0.35">
      <c r="A133" s="72"/>
      <c r="B133" s="5"/>
      <c r="C133" s="5"/>
      <c r="D133" s="5"/>
      <c r="E133" s="5"/>
      <c r="F133" s="5"/>
      <c r="G133" s="5"/>
      <c r="H133" s="5"/>
      <c r="I133" s="5"/>
      <c r="J133" s="5"/>
      <c r="K133" s="5"/>
      <c r="L133" s="71"/>
      <c r="O133" s="7" t="s">
        <v>234</v>
      </c>
      <c r="P133" s="3"/>
      <c r="Q133" s="3"/>
    </row>
    <row r="134" spans="1:17" ht="16" thickBot="1" x14ac:dyDescent="0.4">
      <c r="A134" s="151" t="s">
        <v>87</v>
      </c>
      <c r="B134" s="152"/>
      <c r="C134" s="152"/>
      <c r="D134" s="5"/>
      <c r="E134" s="5"/>
      <c r="F134" s="5"/>
      <c r="G134" s="5"/>
      <c r="H134" s="5"/>
      <c r="I134" s="5"/>
      <c r="J134" s="5"/>
      <c r="K134" s="5"/>
      <c r="L134" s="71"/>
      <c r="O134" s="131" t="s">
        <v>51</v>
      </c>
      <c r="P134" s="7">
        <v>160</v>
      </c>
      <c r="Q134" s="7">
        <v>42.125</v>
      </c>
    </row>
    <row r="135" spans="1:17" x14ac:dyDescent="0.35">
      <c r="A135" s="168" t="s">
        <v>17</v>
      </c>
      <c r="B135" s="170" t="s">
        <v>20</v>
      </c>
      <c r="C135" s="171"/>
      <c r="D135" s="171"/>
      <c r="E135" s="171"/>
      <c r="F135" s="172"/>
      <c r="G135" s="5"/>
      <c r="H135" s="5"/>
      <c r="I135" s="5"/>
      <c r="J135" s="5"/>
      <c r="K135" s="5"/>
      <c r="L135" s="71"/>
      <c r="O135" s="131" t="s">
        <v>52</v>
      </c>
      <c r="P135" s="7">
        <v>220</v>
      </c>
      <c r="Q135" s="7">
        <v>42.125</v>
      </c>
    </row>
    <row r="136" spans="1:17" ht="15" thickBot="1" x14ac:dyDescent="0.4">
      <c r="A136" s="169"/>
      <c r="B136" s="29" t="s">
        <v>88</v>
      </c>
      <c r="C136" s="21" t="s">
        <v>89</v>
      </c>
      <c r="D136" s="21" t="s">
        <v>90</v>
      </c>
      <c r="E136" s="21" t="s">
        <v>91</v>
      </c>
      <c r="F136" s="25" t="s">
        <v>92</v>
      </c>
      <c r="G136" s="5"/>
      <c r="H136" s="5"/>
      <c r="I136" s="5"/>
      <c r="J136" s="5"/>
      <c r="K136" s="5"/>
      <c r="L136" s="71"/>
      <c r="O136" s="131" t="s">
        <v>53</v>
      </c>
      <c r="P136" s="7">
        <v>255</v>
      </c>
      <c r="Q136" s="7">
        <v>42.125</v>
      </c>
    </row>
    <row r="137" spans="1:17" x14ac:dyDescent="0.35">
      <c r="A137" s="28" t="s">
        <v>8</v>
      </c>
      <c r="B137" s="39">
        <v>80</v>
      </c>
      <c r="C137" s="6">
        <v>115</v>
      </c>
      <c r="D137" s="6">
        <v>140</v>
      </c>
      <c r="E137" s="6">
        <v>190</v>
      </c>
      <c r="F137" s="139">
        <v>230</v>
      </c>
      <c r="G137" s="5"/>
      <c r="H137" s="5"/>
      <c r="I137" s="5"/>
      <c r="J137" s="5"/>
      <c r="K137" s="5"/>
      <c r="L137" s="71"/>
      <c r="O137" s="131" t="s">
        <v>54</v>
      </c>
      <c r="P137" s="7">
        <v>410</v>
      </c>
      <c r="Q137" s="7">
        <v>54.1875</v>
      </c>
    </row>
    <row r="138" spans="1:17" ht="15" thickBot="1" x14ac:dyDescent="0.4">
      <c r="A138" s="24" t="s">
        <v>9</v>
      </c>
      <c r="B138" s="31">
        <v>18.25</v>
      </c>
      <c r="C138" s="19">
        <v>24.25</v>
      </c>
      <c r="D138" s="19">
        <v>24.25</v>
      </c>
      <c r="E138" s="19">
        <v>30.25</v>
      </c>
      <c r="F138" s="20">
        <v>30.25</v>
      </c>
      <c r="G138" s="5"/>
      <c r="H138" s="5"/>
      <c r="I138" s="5"/>
      <c r="J138" s="5"/>
      <c r="K138" s="5"/>
      <c r="L138" s="71"/>
      <c r="O138" s="131" t="s">
        <v>55</v>
      </c>
      <c r="P138" s="7">
        <v>520</v>
      </c>
      <c r="Q138" s="7">
        <v>54.1875</v>
      </c>
    </row>
    <row r="139" spans="1:17" x14ac:dyDescent="0.35">
      <c r="A139" s="72"/>
      <c r="B139" s="5"/>
      <c r="C139" s="5"/>
      <c r="D139" s="5"/>
      <c r="E139" s="5"/>
      <c r="F139" s="5"/>
      <c r="G139" s="5"/>
      <c r="H139" s="5"/>
      <c r="I139" s="5"/>
      <c r="J139" s="5"/>
      <c r="K139" s="5"/>
      <c r="L139" s="71"/>
    </row>
    <row r="140" spans="1:17" x14ac:dyDescent="0.35">
      <c r="A140" s="72"/>
      <c r="B140" s="5"/>
      <c r="C140" s="5"/>
      <c r="D140" s="5"/>
      <c r="E140" s="5"/>
      <c r="F140" s="5"/>
      <c r="G140" s="5"/>
      <c r="H140" s="5"/>
      <c r="I140" s="5"/>
      <c r="J140" s="5"/>
      <c r="K140" s="5"/>
      <c r="L140" s="71"/>
    </row>
    <row r="141" spans="1:17" ht="16" thickBot="1" x14ac:dyDescent="0.4">
      <c r="A141" s="151" t="s">
        <v>103</v>
      </c>
      <c r="B141" s="173"/>
      <c r="C141" s="70"/>
      <c r="D141" s="5"/>
      <c r="E141" s="5"/>
      <c r="F141" s="5"/>
      <c r="G141" s="5"/>
      <c r="H141" s="5"/>
      <c r="I141" s="5"/>
      <c r="J141" s="5"/>
      <c r="K141" s="5"/>
      <c r="L141" s="71"/>
      <c r="O141" s="7" t="s">
        <v>236</v>
      </c>
      <c r="P141" s="3"/>
      <c r="Q141" s="3"/>
    </row>
    <row r="142" spans="1:17" x14ac:dyDescent="0.35">
      <c r="A142" s="168" t="s">
        <v>17</v>
      </c>
      <c r="B142" s="170" t="s">
        <v>20</v>
      </c>
      <c r="C142" s="171"/>
      <c r="D142" s="171"/>
      <c r="E142" s="171"/>
      <c r="F142" s="171"/>
      <c r="G142" s="171"/>
      <c r="H142" s="171"/>
      <c r="I142" s="171"/>
      <c r="J142" s="172"/>
      <c r="K142" s="5"/>
      <c r="L142" s="71"/>
      <c r="O142" s="131" t="s">
        <v>57</v>
      </c>
      <c r="P142" s="7">
        <v>130</v>
      </c>
      <c r="Q142" s="7">
        <v>32.125</v>
      </c>
    </row>
    <row r="143" spans="1:17" ht="15" thickBot="1" x14ac:dyDescent="0.4">
      <c r="A143" s="169"/>
      <c r="B143" s="29" t="s">
        <v>106</v>
      </c>
      <c r="C143" s="13" t="s">
        <v>107</v>
      </c>
      <c r="D143" s="21" t="s">
        <v>104</v>
      </c>
      <c r="E143" s="21" t="s">
        <v>105</v>
      </c>
      <c r="F143" s="21" t="s">
        <v>108</v>
      </c>
      <c r="G143" s="21" t="s">
        <v>109</v>
      </c>
      <c r="H143" s="21" t="s">
        <v>110</v>
      </c>
      <c r="I143" s="21" t="s">
        <v>111</v>
      </c>
      <c r="J143" s="25" t="s">
        <v>112</v>
      </c>
      <c r="K143" s="5"/>
      <c r="L143" s="71"/>
      <c r="O143" s="131" t="s">
        <v>58</v>
      </c>
      <c r="P143" s="7">
        <v>180</v>
      </c>
      <c r="Q143" s="7">
        <v>32.125</v>
      </c>
    </row>
    <row r="144" spans="1:17" x14ac:dyDescent="0.35">
      <c r="A144" s="28" t="s">
        <v>8</v>
      </c>
      <c r="B144" s="39">
        <v>135</v>
      </c>
      <c r="C144" s="6">
        <v>175</v>
      </c>
      <c r="D144" s="6">
        <v>215</v>
      </c>
      <c r="E144" s="6">
        <v>310</v>
      </c>
      <c r="F144" s="6">
        <v>120</v>
      </c>
      <c r="G144" s="45">
        <v>175</v>
      </c>
      <c r="H144" s="6">
        <v>95</v>
      </c>
      <c r="I144" s="6">
        <v>120</v>
      </c>
      <c r="J144" s="139">
        <v>150</v>
      </c>
      <c r="K144" s="5"/>
      <c r="L144" s="71"/>
      <c r="O144" s="131" t="s">
        <v>59</v>
      </c>
      <c r="P144" s="7">
        <v>240</v>
      </c>
      <c r="Q144" s="7">
        <v>38.125</v>
      </c>
    </row>
    <row r="145" spans="1:70" ht="15" thickBot="1" x14ac:dyDescent="0.4">
      <c r="A145" s="24" t="s">
        <v>9</v>
      </c>
      <c r="B145" s="31">
        <v>88</v>
      </c>
      <c r="C145" s="19">
        <v>80</v>
      </c>
      <c r="D145" s="19">
        <v>75</v>
      </c>
      <c r="E145" s="19">
        <v>50</v>
      </c>
      <c r="F145" s="19">
        <v>88</v>
      </c>
      <c r="G145" s="23">
        <v>80</v>
      </c>
      <c r="H145" s="23">
        <v>46</v>
      </c>
      <c r="I145" s="19">
        <v>38</v>
      </c>
      <c r="J145" s="20">
        <v>33</v>
      </c>
      <c r="K145" s="5"/>
      <c r="L145" s="71"/>
      <c r="O145" s="131" t="s">
        <v>60</v>
      </c>
      <c r="P145" s="7">
        <v>330</v>
      </c>
      <c r="Q145" s="7">
        <v>35.25</v>
      </c>
    </row>
    <row r="146" spans="1:70" x14ac:dyDescent="0.35">
      <c r="A146" s="72"/>
      <c r="B146" s="5"/>
      <c r="C146" s="5"/>
      <c r="D146" s="5"/>
      <c r="E146" s="5"/>
      <c r="F146" s="5"/>
      <c r="G146" s="5"/>
      <c r="H146" s="5"/>
      <c r="I146" s="5"/>
      <c r="J146" s="5"/>
      <c r="K146" s="5"/>
      <c r="L146" s="71"/>
      <c r="O146" s="131" t="s">
        <v>61</v>
      </c>
      <c r="P146" s="7">
        <v>405</v>
      </c>
      <c r="Q146" s="7">
        <v>35.25</v>
      </c>
    </row>
    <row r="147" spans="1:70" x14ac:dyDescent="0.35">
      <c r="A147" s="72"/>
      <c r="B147" s="5"/>
      <c r="C147" s="5"/>
      <c r="D147" s="5"/>
      <c r="E147" s="5"/>
      <c r="F147" s="5"/>
      <c r="G147" s="5"/>
      <c r="H147" s="5"/>
      <c r="I147" s="5"/>
      <c r="J147" s="5"/>
      <c r="K147" s="5"/>
      <c r="L147" s="71"/>
      <c r="O147" s="5"/>
      <c r="P147" s="5"/>
      <c r="Q147" s="5"/>
    </row>
    <row r="148" spans="1:70" ht="16" thickBot="1" x14ac:dyDescent="0.4">
      <c r="A148" s="151" t="s">
        <v>196</v>
      </c>
      <c r="B148" s="152"/>
      <c r="C148" s="152"/>
      <c r="D148" s="5"/>
      <c r="E148" s="5"/>
      <c r="F148" s="5"/>
      <c r="G148" s="5"/>
      <c r="H148" s="5"/>
      <c r="I148" s="5"/>
      <c r="J148" s="5"/>
      <c r="K148" s="5"/>
      <c r="L148" s="71"/>
      <c r="O148" s="5"/>
      <c r="P148" s="5"/>
      <c r="Q148" s="5"/>
    </row>
    <row r="149" spans="1:70" x14ac:dyDescent="0.35">
      <c r="A149" s="168" t="s">
        <v>17</v>
      </c>
      <c r="B149" s="170" t="s">
        <v>20</v>
      </c>
      <c r="C149" s="171"/>
      <c r="D149" s="171"/>
      <c r="E149" s="171"/>
      <c r="F149" s="172"/>
      <c r="G149" s="5"/>
      <c r="H149" s="5"/>
      <c r="I149" s="5"/>
      <c r="J149" s="5"/>
      <c r="K149" s="5"/>
      <c r="L149" s="71"/>
      <c r="O149" s="7" t="s">
        <v>235</v>
      </c>
      <c r="P149" s="3"/>
      <c r="Q149" s="3"/>
    </row>
    <row r="150" spans="1:70" ht="15" thickBot="1" x14ac:dyDescent="0.4">
      <c r="A150" s="169"/>
      <c r="B150" s="29" t="s">
        <v>113</v>
      </c>
      <c r="C150" s="21" t="s">
        <v>114</v>
      </c>
      <c r="D150" s="21" t="s">
        <v>115</v>
      </c>
      <c r="E150" s="21" t="s">
        <v>116</v>
      </c>
      <c r="F150" s="25" t="s">
        <v>117</v>
      </c>
      <c r="G150" s="5"/>
      <c r="H150" s="5"/>
      <c r="I150" s="5"/>
      <c r="J150" s="5"/>
      <c r="K150" s="5"/>
      <c r="L150" s="71"/>
      <c r="O150" s="131" t="s">
        <v>62</v>
      </c>
      <c r="P150" s="7">
        <v>135</v>
      </c>
      <c r="Q150" s="7">
        <v>32.125</v>
      </c>
    </row>
    <row r="151" spans="1:70" x14ac:dyDescent="0.35">
      <c r="A151" s="28" t="s">
        <v>8</v>
      </c>
      <c r="B151" s="39">
        <v>155</v>
      </c>
      <c r="C151" s="6">
        <v>215</v>
      </c>
      <c r="D151" s="6">
        <v>280</v>
      </c>
      <c r="E151" s="6">
        <v>475</v>
      </c>
      <c r="F151" s="139">
        <v>575</v>
      </c>
      <c r="G151" s="5"/>
      <c r="H151" s="5"/>
      <c r="I151" s="5"/>
      <c r="J151" s="5"/>
      <c r="K151" s="5"/>
      <c r="L151" s="71"/>
      <c r="O151" s="131" t="s">
        <v>63</v>
      </c>
      <c r="P151" s="7">
        <v>175</v>
      </c>
      <c r="Q151" s="7">
        <v>32.125</v>
      </c>
    </row>
    <row r="152" spans="1:70" ht="15" thickBot="1" x14ac:dyDescent="0.4">
      <c r="A152" s="24" t="s">
        <v>9</v>
      </c>
      <c r="B152" s="31">
        <v>42.125</v>
      </c>
      <c r="C152" s="19">
        <v>42.125</v>
      </c>
      <c r="D152" s="19">
        <v>42.125</v>
      </c>
      <c r="E152" s="19">
        <v>54.1875</v>
      </c>
      <c r="F152" s="20">
        <v>54.1875</v>
      </c>
      <c r="G152" s="72"/>
      <c r="H152" s="5"/>
      <c r="I152" s="5"/>
      <c r="J152" s="5"/>
      <c r="K152" s="5"/>
      <c r="L152" s="71"/>
      <c r="O152" s="131" t="s">
        <v>64</v>
      </c>
      <c r="P152" s="7">
        <v>230</v>
      </c>
      <c r="Q152" s="7">
        <v>38.125</v>
      </c>
    </row>
    <row r="153" spans="1:70" x14ac:dyDescent="0.35">
      <c r="A153" s="72"/>
      <c r="B153" s="5"/>
      <c r="C153" s="5"/>
      <c r="D153" s="5"/>
      <c r="E153" s="5"/>
      <c r="F153" s="5"/>
      <c r="G153" s="5"/>
      <c r="H153" s="5"/>
      <c r="I153" s="5"/>
      <c r="J153" s="5"/>
      <c r="K153" s="5"/>
      <c r="L153" s="71"/>
      <c r="O153" s="131" t="s">
        <v>65</v>
      </c>
      <c r="P153" s="7">
        <v>300</v>
      </c>
      <c r="Q153" s="7">
        <v>35.25</v>
      </c>
    </row>
    <row r="154" spans="1:70" x14ac:dyDescent="0.35">
      <c r="A154" s="72"/>
      <c r="B154" s="5"/>
      <c r="C154" s="5"/>
      <c r="D154" s="5"/>
      <c r="E154" s="5"/>
      <c r="F154" s="5"/>
      <c r="G154" s="5"/>
      <c r="H154" s="5"/>
      <c r="I154" s="5"/>
      <c r="J154" s="5"/>
      <c r="K154" s="5"/>
      <c r="L154" s="71"/>
      <c r="O154" s="131" t="s">
        <v>66</v>
      </c>
      <c r="P154" s="7">
        <v>365</v>
      </c>
      <c r="Q154" s="7">
        <v>35.25</v>
      </c>
      <c r="T154" s="5"/>
      <c r="U154" s="5"/>
      <c r="V154" s="5"/>
      <c r="W154" s="5"/>
      <c r="X154" s="5"/>
      <c r="Y154" s="5"/>
      <c r="Z154" s="5"/>
      <c r="AA154" s="5"/>
      <c r="AB154" s="5"/>
      <c r="AC154" s="5"/>
      <c r="AD154" s="5"/>
      <c r="AE154" s="5"/>
      <c r="AF154" s="5"/>
      <c r="AG154" s="5"/>
      <c r="AH154" s="5"/>
      <c r="AI154" s="5"/>
      <c r="AJ154" s="5"/>
      <c r="AK154" s="5"/>
      <c r="AL154" s="5"/>
      <c r="AM154" s="5"/>
      <c r="AN154" s="5"/>
      <c r="AO154" s="5"/>
      <c r="AP154" s="5"/>
      <c r="AQ154" s="5"/>
      <c r="AR154" s="5"/>
      <c r="AS154" s="5"/>
      <c r="AT154" s="5"/>
      <c r="AU154" s="5"/>
      <c r="AV154" s="5"/>
      <c r="AW154" s="5"/>
      <c r="AX154" s="5"/>
      <c r="AY154" s="5"/>
      <c r="AZ154" s="5"/>
      <c r="BA154" s="5"/>
      <c r="BB154" s="5"/>
      <c r="BC154" s="5"/>
      <c r="BD154" s="5"/>
      <c r="BE154" s="5"/>
      <c r="BF154" s="5"/>
      <c r="BG154" s="5"/>
      <c r="BH154" s="5"/>
      <c r="BI154" s="5"/>
      <c r="BJ154" s="5"/>
      <c r="BK154" s="5"/>
      <c r="BL154" s="5"/>
      <c r="BM154" s="5"/>
      <c r="BN154" s="5"/>
      <c r="BO154" s="5"/>
      <c r="BP154" s="5"/>
      <c r="BQ154" s="5"/>
      <c r="BR154" s="5"/>
    </row>
    <row r="155" spans="1:70" ht="16" thickBot="1" x14ac:dyDescent="0.4">
      <c r="A155" s="151" t="s">
        <v>159</v>
      </c>
      <c r="B155" s="173"/>
      <c r="C155" s="70"/>
      <c r="D155" s="5"/>
      <c r="E155" s="5"/>
      <c r="F155" s="5"/>
      <c r="G155" s="5"/>
      <c r="H155" s="5"/>
      <c r="I155" s="5"/>
      <c r="J155" s="5"/>
      <c r="K155" s="5"/>
      <c r="L155" s="71"/>
      <c r="T155" s="5"/>
      <c r="U155" s="5"/>
      <c r="V155" s="5"/>
      <c r="W155" s="5"/>
      <c r="X155" s="5"/>
      <c r="Y155" s="5"/>
      <c r="Z155" s="5"/>
      <c r="AA155" s="5"/>
      <c r="AB155" s="5"/>
      <c r="AC155" s="5"/>
      <c r="AD155" s="5"/>
      <c r="AE155" s="5"/>
      <c r="AF155" s="5"/>
      <c r="AG155" s="5"/>
      <c r="AH155" s="5"/>
      <c r="AI155" s="5"/>
      <c r="AJ155" s="5"/>
      <c r="AK155" s="5"/>
      <c r="AL155" s="5"/>
      <c r="AM155" s="5"/>
      <c r="AN155" s="5"/>
      <c r="AO155" s="5"/>
      <c r="AP155" s="5"/>
      <c r="AQ155" s="5"/>
      <c r="AR155" s="5"/>
      <c r="AS155" s="5"/>
      <c r="AT155" s="5"/>
      <c r="AU155" s="5"/>
      <c r="AV155" s="5"/>
      <c r="AW155" s="5"/>
      <c r="AX155" s="5"/>
      <c r="AY155" s="5"/>
      <c r="AZ155" s="5"/>
      <c r="BA155" s="5"/>
      <c r="BB155" s="5"/>
      <c r="BC155" s="5"/>
      <c r="BD155" s="5"/>
      <c r="BE155" s="5"/>
      <c r="BF155" s="5"/>
      <c r="BG155" s="5"/>
      <c r="BH155" s="5"/>
      <c r="BI155" s="5"/>
      <c r="BJ155" s="5"/>
      <c r="BK155" s="5"/>
      <c r="BL155" s="5"/>
      <c r="BM155" s="5"/>
      <c r="BN155" s="5"/>
      <c r="BO155" s="5"/>
      <c r="BP155" s="5"/>
      <c r="BQ155" s="5"/>
      <c r="BR155" s="5"/>
    </row>
    <row r="156" spans="1:70" x14ac:dyDescent="0.35">
      <c r="A156" s="168" t="s">
        <v>17</v>
      </c>
      <c r="B156" s="170" t="s">
        <v>20</v>
      </c>
      <c r="C156" s="171"/>
      <c r="D156" s="171"/>
      <c r="E156" s="172"/>
      <c r="F156" s="38"/>
      <c r="G156" s="38"/>
      <c r="H156" s="38"/>
      <c r="I156" s="38"/>
      <c r="J156" s="38"/>
      <c r="K156" s="5"/>
      <c r="L156" s="71"/>
      <c r="T156" s="5"/>
      <c r="U156" s="5"/>
      <c r="V156" s="5"/>
      <c r="W156" s="5"/>
      <c r="X156" s="5"/>
      <c r="Y156" s="5"/>
      <c r="Z156" s="5"/>
      <c r="AA156" s="5"/>
      <c r="AB156" s="5"/>
      <c r="AC156" s="5"/>
      <c r="AD156" s="5"/>
      <c r="AE156" s="5"/>
      <c r="AF156" s="5"/>
      <c r="AG156" s="5"/>
      <c r="AH156" s="5"/>
      <c r="AI156" s="5"/>
      <c r="AJ156" s="5"/>
      <c r="AK156" s="5"/>
      <c r="AL156" s="5"/>
      <c r="AM156" s="5"/>
      <c r="AN156" s="5"/>
      <c r="AO156" s="5"/>
      <c r="AP156" s="5"/>
      <c r="AQ156" s="5"/>
      <c r="AR156" s="5"/>
      <c r="AS156" s="5"/>
      <c r="AT156" s="5"/>
      <c r="AU156" s="5"/>
      <c r="AV156" s="5"/>
      <c r="AW156" s="5"/>
      <c r="AX156" s="5"/>
      <c r="AY156" s="5"/>
      <c r="AZ156" s="5"/>
      <c r="BA156" s="5"/>
      <c r="BB156" s="5"/>
      <c r="BC156" s="5"/>
      <c r="BD156" s="5"/>
      <c r="BE156" s="5"/>
      <c r="BF156" s="5"/>
      <c r="BG156" s="5"/>
      <c r="BH156" s="5"/>
      <c r="BI156" s="5"/>
      <c r="BJ156" s="5"/>
      <c r="BK156" s="5"/>
      <c r="BL156" s="5"/>
      <c r="BM156" s="5"/>
      <c r="BN156" s="5"/>
      <c r="BO156" s="5"/>
      <c r="BP156" s="5"/>
      <c r="BQ156" s="5"/>
      <c r="BR156" s="5"/>
    </row>
    <row r="157" spans="1:70" ht="15" customHeight="1" thickBot="1" x14ac:dyDescent="0.4">
      <c r="A157" s="169"/>
      <c r="B157" s="29" t="s">
        <v>160</v>
      </c>
      <c r="C157" s="13" t="s">
        <v>161</v>
      </c>
      <c r="D157" s="21" t="s">
        <v>162</v>
      </c>
      <c r="E157" s="25" t="s">
        <v>163</v>
      </c>
      <c r="F157" s="5"/>
      <c r="G157" s="5"/>
      <c r="H157" s="5"/>
      <c r="I157" s="5"/>
      <c r="J157" s="5"/>
      <c r="K157" s="5"/>
      <c r="L157" s="71"/>
      <c r="O157" s="7" t="s">
        <v>238</v>
      </c>
      <c r="P157" s="3"/>
      <c r="Q157" s="3"/>
      <c r="R157" s="5"/>
      <c r="S157" s="5"/>
      <c r="T157" s="5"/>
      <c r="U157" s="5"/>
      <c r="V157" s="5"/>
      <c r="W157" s="5"/>
      <c r="X157" s="5"/>
      <c r="Y157" s="5"/>
      <c r="Z157" s="5"/>
      <c r="AA157" s="5"/>
      <c r="AB157" s="5"/>
      <c r="AC157" s="5"/>
      <c r="AD157" s="5"/>
      <c r="AE157" s="5"/>
      <c r="AF157" s="5"/>
      <c r="AG157" s="5"/>
      <c r="AH157" s="5"/>
      <c r="AI157" s="5"/>
      <c r="AJ157" s="5"/>
      <c r="AK157" s="5"/>
      <c r="AL157" s="5"/>
      <c r="AM157" s="5"/>
      <c r="AN157" s="5"/>
      <c r="AO157" s="5"/>
      <c r="AP157" s="5"/>
      <c r="AQ157" s="5"/>
      <c r="AR157" s="5"/>
      <c r="AS157" s="5"/>
      <c r="AT157" s="5"/>
      <c r="AU157" s="5"/>
      <c r="AV157" s="5"/>
      <c r="AW157" s="5"/>
      <c r="AX157" s="5"/>
      <c r="AY157" s="5"/>
      <c r="AZ157" s="5"/>
      <c r="BA157" s="5"/>
      <c r="BB157" s="5"/>
      <c r="BC157" s="5"/>
      <c r="BD157" s="5"/>
      <c r="BE157" s="5"/>
      <c r="BF157" s="5"/>
      <c r="BG157" s="5"/>
      <c r="BH157" s="5"/>
      <c r="BI157" s="5"/>
      <c r="BJ157" s="5"/>
      <c r="BK157" s="5"/>
      <c r="BL157" s="5"/>
      <c r="BM157" s="5"/>
      <c r="BN157" s="5"/>
      <c r="BO157" s="5"/>
      <c r="BP157" s="5"/>
      <c r="BQ157" s="5"/>
      <c r="BR157" s="5"/>
    </row>
    <row r="158" spans="1:70" ht="15" customHeight="1" x14ac:dyDescent="0.35">
      <c r="A158" s="28" t="s">
        <v>8</v>
      </c>
      <c r="B158" s="39">
        <v>110</v>
      </c>
      <c r="C158" s="6">
        <v>111</v>
      </c>
      <c r="D158" s="6">
        <v>141</v>
      </c>
      <c r="E158" s="139">
        <v>198</v>
      </c>
      <c r="F158" s="5" t="s">
        <v>165</v>
      </c>
      <c r="G158" s="5"/>
      <c r="H158" s="5"/>
      <c r="I158" s="5"/>
      <c r="J158" s="5"/>
      <c r="K158" s="5"/>
      <c r="L158" s="71"/>
      <c r="O158" s="131" t="s">
        <v>68</v>
      </c>
      <c r="P158" s="7">
        <v>95</v>
      </c>
      <c r="Q158" s="7">
        <v>32.125</v>
      </c>
      <c r="R158" s="5"/>
      <c r="S158" s="5"/>
      <c r="T158" s="5"/>
      <c r="U158" s="5"/>
      <c r="V158" s="5"/>
      <c r="W158" s="5"/>
      <c r="X158" s="5"/>
      <c r="Y158" s="5"/>
      <c r="Z158" s="5"/>
      <c r="AA158" s="5"/>
      <c r="AB158" s="5"/>
      <c r="AC158" s="5"/>
      <c r="AD158" s="5"/>
      <c r="AE158" s="5"/>
      <c r="AF158" s="5"/>
      <c r="AG158" s="5"/>
      <c r="AH158" s="5"/>
      <c r="AI158" s="5"/>
      <c r="AJ158" s="5"/>
      <c r="AK158" s="5"/>
      <c r="AL158" s="5"/>
      <c r="AM158" s="5"/>
      <c r="AN158" s="5"/>
      <c r="AO158" s="5"/>
      <c r="AP158" s="5"/>
      <c r="AQ158" s="5"/>
      <c r="AR158" s="5"/>
      <c r="AS158" s="5"/>
      <c r="AT158" s="5"/>
      <c r="AU158" s="5"/>
      <c r="AV158" s="5"/>
      <c r="AW158" s="5"/>
      <c r="AX158" s="5"/>
      <c r="AY158" s="5"/>
      <c r="AZ158" s="5"/>
      <c r="BA158" s="5"/>
      <c r="BB158" s="5"/>
      <c r="BC158" s="5"/>
      <c r="BD158" s="5"/>
      <c r="BE158" s="5"/>
      <c r="BF158" s="5"/>
      <c r="BG158" s="5"/>
      <c r="BH158" s="5"/>
      <c r="BI158" s="5"/>
      <c r="BJ158" s="5"/>
      <c r="BK158" s="5"/>
      <c r="BL158" s="5"/>
      <c r="BM158" s="5"/>
      <c r="BN158" s="5"/>
      <c r="BO158" s="5"/>
      <c r="BP158" s="5"/>
      <c r="BQ158" s="5"/>
      <c r="BR158" s="5"/>
    </row>
    <row r="159" spans="1:70" ht="15" customHeight="1" thickBot="1" x14ac:dyDescent="0.4">
      <c r="A159" s="24" t="s">
        <v>9</v>
      </c>
      <c r="B159" s="31" t="s">
        <v>164</v>
      </c>
      <c r="C159" s="31" t="s">
        <v>164</v>
      </c>
      <c r="D159" s="31" t="s">
        <v>164</v>
      </c>
      <c r="E159" s="80" t="s">
        <v>164</v>
      </c>
      <c r="F159" s="81" t="s">
        <v>166</v>
      </c>
      <c r="G159" s="5"/>
      <c r="H159" s="5"/>
      <c r="I159" s="5"/>
      <c r="J159" s="5"/>
      <c r="K159" s="5"/>
      <c r="L159" s="71"/>
      <c r="O159" s="131" t="s">
        <v>69</v>
      </c>
      <c r="P159" s="7">
        <v>135</v>
      </c>
      <c r="Q159" s="7">
        <v>32.125</v>
      </c>
      <c r="S159" s="5"/>
      <c r="T159" s="5"/>
      <c r="U159" s="5"/>
      <c r="V159" s="5"/>
      <c r="W159" s="5"/>
      <c r="X159" s="5"/>
      <c r="Y159" s="5"/>
      <c r="Z159" s="5"/>
      <c r="AA159" s="5"/>
      <c r="AB159" s="5"/>
      <c r="AC159" s="5"/>
      <c r="AD159" s="5"/>
      <c r="AE159" s="5"/>
      <c r="AF159" s="5"/>
      <c r="AG159" s="5"/>
      <c r="AH159" s="5"/>
      <c r="AI159" s="5"/>
      <c r="AJ159" s="5"/>
      <c r="AK159" s="5"/>
      <c r="AL159" s="5"/>
      <c r="AM159" s="5"/>
      <c r="AN159" s="5"/>
      <c r="AO159" s="5"/>
      <c r="AP159" s="5"/>
      <c r="AQ159" s="5"/>
      <c r="AR159" s="5"/>
      <c r="AS159" s="5"/>
      <c r="AT159" s="5"/>
      <c r="AU159" s="5"/>
      <c r="AV159" s="5"/>
      <c r="AW159" s="5"/>
      <c r="AX159" s="5"/>
      <c r="AY159" s="5"/>
      <c r="AZ159" s="5"/>
      <c r="BA159" s="5"/>
      <c r="BB159" s="5"/>
      <c r="BC159" s="5"/>
      <c r="BD159" s="5"/>
      <c r="BE159" s="5"/>
      <c r="BF159" s="5"/>
      <c r="BG159" s="5"/>
      <c r="BH159" s="5"/>
      <c r="BI159" s="5"/>
      <c r="BJ159" s="5"/>
      <c r="BK159" s="5"/>
      <c r="BL159" s="5"/>
      <c r="BM159" s="5"/>
      <c r="BN159" s="5"/>
      <c r="BO159" s="5"/>
      <c r="BP159" s="5"/>
      <c r="BQ159" s="5"/>
      <c r="BR159" s="5"/>
    </row>
    <row r="160" spans="1:70" ht="15" thickBot="1" x14ac:dyDescent="0.4">
      <c r="A160" s="72"/>
      <c r="B160" s="5"/>
      <c r="C160" s="5"/>
      <c r="D160" s="5"/>
      <c r="E160" s="5"/>
      <c r="F160" s="5"/>
      <c r="G160" s="5"/>
      <c r="H160" s="5"/>
      <c r="I160" s="5"/>
      <c r="J160" s="5"/>
      <c r="K160" s="5"/>
      <c r="L160" s="71"/>
      <c r="O160" s="131" t="s">
        <v>70</v>
      </c>
      <c r="P160" s="7">
        <v>165</v>
      </c>
      <c r="Q160" s="7">
        <v>38.125</v>
      </c>
      <c r="S160" s="5"/>
      <c r="T160" s="5"/>
      <c r="U160" s="5"/>
      <c r="V160" s="5"/>
      <c r="W160" s="5"/>
      <c r="X160" s="5"/>
      <c r="Y160" s="5"/>
      <c r="Z160" s="5"/>
      <c r="AA160" s="5"/>
      <c r="AB160" s="5"/>
      <c r="AC160" s="5"/>
      <c r="AD160" s="5"/>
      <c r="AE160" s="5"/>
      <c r="AF160" s="5"/>
      <c r="AG160" s="5"/>
      <c r="AH160" s="5"/>
      <c r="AI160" s="5"/>
      <c r="AJ160" s="5"/>
      <c r="AK160" s="5"/>
      <c r="AL160" s="5"/>
      <c r="AM160" s="5"/>
      <c r="AN160" s="5"/>
      <c r="AO160" s="5"/>
      <c r="AP160" s="5"/>
      <c r="AQ160" s="5"/>
      <c r="AR160" s="5"/>
      <c r="AS160" s="5"/>
      <c r="AT160" s="5"/>
      <c r="AU160" s="5"/>
      <c r="AV160" s="5"/>
      <c r="AW160" s="5"/>
      <c r="AX160" s="5"/>
      <c r="AY160" s="5"/>
      <c r="AZ160" s="5"/>
      <c r="BA160" s="5"/>
      <c r="BB160" s="5"/>
      <c r="BC160" s="5"/>
      <c r="BD160" s="5"/>
      <c r="BE160" s="5"/>
      <c r="BF160" s="5"/>
      <c r="BG160" s="5"/>
      <c r="BH160" s="5"/>
      <c r="BI160" s="5"/>
      <c r="BJ160" s="5"/>
      <c r="BK160" s="5"/>
      <c r="BL160" s="5"/>
      <c r="BM160" s="5"/>
      <c r="BN160" s="5"/>
      <c r="BO160" s="5"/>
      <c r="BP160" s="5"/>
      <c r="BQ160" s="5"/>
      <c r="BR160" s="5"/>
    </row>
    <row r="161" spans="1:70" ht="15" thickBot="1" x14ac:dyDescent="0.4">
      <c r="A161" s="141"/>
      <c r="B161" s="79"/>
      <c r="C161" s="79"/>
      <c r="D161" s="79"/>
      <c r="E161" s="79"/>
      <c r="F161" s="79"/>
      <c r="G161" s="79"/>
      <c r="H161" s="79"/>
      <c r="I161" s="79"/>
      <c r="J161" s="79"/>
      <c r="K161" s="79"/>
      <c r="L161" s="146"/>
      <c r="O161" s="131" t="s">
        <v>71</v>
      </c>
      <c r="P161" s="7">
        <v>235</v>
      </c>
      <c r="Q161" s="7">
        <v>35.25</v>
      </c>
      <c r="S161" s="5"/>
      <c r="T161" s="5"/>
      <c r="U161" s="5"/>
      <c r="V161" s="5"/>
      <c r="W161" s="5"/>
      <c r="X161" s="5"/>
      <c r="Y161" s="5"/>
      <c r="Z161" s="5"/>
      <c r="AA161" s="5"/>
      <c r="AB161" s="5"/>
      <c r="AC161" s="5"/>
      <c r="AD161" s="5"/>
      <c r="AE161" s="5"/>
      <c r="AF161" s="5"/>
      <c r="AG161" s="5"/>
      <c r="AH161" s="5"/>
      <c r="AI161" s="5"/>
      <c r="AJ161" s="5"/>
      <c r="AK161" s="5"/>
      <c r="AL161" s="5"/>
      <c r="AM161" s="5"/>
      <c r="AN161" s="5"/>
      <c r="AO161" s="5"/>
      <c r="AP161" s="5"/>
      <c r="AQ161" s="5"/>
      <c r="AR161" s="5"/>
      <c r="AS161" s="5"/>
      <c r="AT161" s="5"/>
      <c r="AU161" s="5"/>
      <c r="AV161" s="5"/>
      <c r="AW161" s="5"/>
      <c r="AX161" s="5"/>
      <c r="AY161" s="5"/>
      <c r="AZ161" s="5"/>
      <c r="BA161" s="5"/>
      <c r="BB161" s="5"/>
      <c r="BC161" s="5"/>
      <c r="BD161" s="5"/>
      <c r="BE161" s="5"/>
      <c r="BF161" s="5"/>
      <c r="BG161" s="5"/>
      <c r="BH161" s="5"/>
      <c r="BI161" s="5"/>
      <c r="BJ161" s="5"/>
      <c r="BK161" s="5"/>
      <c r="BL161" s="5"/>
      <c r="BM161" s="5"/>
      <c r="BN161" s="5"/>
      <c r="BO161" s="5"/>
      <c r="BP161" s="5"/>
      <c r="BQ161" s="5"/>
      <c r="BR161" s="5"/>
    </row>
    <row r="162" spans="1:70" ht="18.5" x14ac:dyDescent="0.45">
      <c r="A162" s="194" t="s">
        <v>221</v>
      </c>
      <c r="B162" s="195"/>
      <c r="C162" s="195"/>
      <c r="D162" s="195"/>
      <c r="E162" s="195"/>
      <c r="O162" s="131" t="s">
        <v>72</v>
      </c>
      <c r="P162" s="7">
        <v>295</v>
      </c>
      <c r="Q162" s="7">
        <v>35.25</v>
      </c>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5"/>
      <c r="AS162" s="5"/>
      <c r="AT162" s="5"/>
      <c r="AU162" s="5"/>
      <c r="AV162" s="5"/>
      <c r="AW162" s="5"/>
      <c r="AX162" s="5"/>
      <c r="AY162" s="5"/>
      <c r="AZ162" s="5"/>
      <c r="BA162" s="5"/>
      <c r="BB162" s="5"/>
      <c r="BC162" s="5"/>
      <c r="BD162" s="5"/>
      <c r="BE162" s="5"/>
      <c r="BF162" s="5"/>
      <c r="BG162" s="5"/>
      <c r="BH162" s="5"/>
      <c r="BI162" s="5"/>
      <c r="BJ162" s="5"/>
      <c r="BK162" s="5"/>
      <c r="BL162" s="5"/>
      <c r="BM162" s="5"/>
      <c r="BN162" s="5"/>
      <c r="BO162" s="5"/>
      <c r="BP162" s="5"/>
      <c r="BQ162" s="5"/>
      <c r="BR162" s="5"/>
    </row>
    <row r="163" spans="1:70" x14ac:dyDescent="0.35">
      <c r="S163" s="5"/>
      <c r="T163" s="5"/>
      <c r="U163" s="5"/>
      <c r="V163" s="5"/>
      <c r="W163" s="5"/>
      <c r="X163" s="5"/>
      <c r="Y163" s="5"/>
      <c r="Z163" s="5"/>
      <c r="AA163" s="5"/>
      <c r="AB163" s="5"/>
      <c r="AC163" s="5"/>
      <c r="AD163" s="5"/>
      <c r="AE163" s="5"/>
      <c r="AF163" s="5"/>
      <c r="AG163" s="5"/>
      <c r="AH163" s="5"/>
      <c r="AI163" s="5"/>
      <c r="AJ163" s="5"/>
      <c r="AK163" s="5"/>
      <c r="AL163" s="5"/>
      <c r="AM163" s="5"/>
      <c r="AN163" s="5"/>
      <c r="AO163" s="5"/>
      <c r="AP163" s="5"/>
      <c r="AQ163" s="5"/>
      <c r="AR163" s="5"/>
      <c r="AS163" s="5"/>
      <c r="AT163" s="5"/>
      <c r="AU163" s="5"/>
      <c r="AV163" s="5"/>
      <c r="AW163" s="5"/>
      <c r="AX163" s="5"/>
      <c r="AY163" s="5"/>
      <c r="AZ163" s="5"/>
      <c r="BA163" s="5"/>
      <c r="BB163" s="5"/>
      <c r="BC163" s="5"/>
      <c r="BD163" s="5"/>
      <c r="BE163" s="5"/>
      <c r="BF163" s="5"/>
      <c r="BG163" s="5"/>
      <c r="BH163" s="5"/>
      <c r="BI163" s="5"/>
      <c r="BJ163" s="5"/>
      <c r="BK163" s="5"/>
      <c r="BL163" s="5"/>
      <c r="BM163" s="5"/>
      <c r="BN163" s="5"/>
      <c r="BO163" s="5"/>
      <c r="BP163" s="5"/>
      <c r="BQ163" s="5"/>
      <c r="BR163" s="5"/>
    </row>
    <row r="164" spans="1:70" ht="16" thickBot="1" x14ac:dyDescent="0.4">
      <c r="A164" s="151" t="s">
        <v>156</v>
      </c>
      <c r="B164" s="166"/>
      <c r="C164" s="166"/>
      <c r="D164" s="5"/>
      <c r="E164" s="5"/>
      <c r="F164" s="5"/>
      <c r="G164" s="5"/>
      <c r="S164" s="5"/>
      <c r="T164" s="5"/>
      <c r="U164" s="5"/>
      <c r="V164" s="5"/>
      <c r="W164" s="5"/>
      <c r="X164" s="5"/>
      <c r="Y164" s="5"/>
      <c r="Z164" s="5"/>
      <c r="AA164" s="5"/>
      <c r="AB164" s="5"/>
      <c r="AC164" s="5"/>
      <c r="AD164" s="5"/>
      <c r="AE164" s="5"/>
      <c r="AF164" s="5"/>
      <c r="AG164" s="5"/>
      <c r="AH164" s="5"/>
      <c r="AI164" s="5"/>
      <c r="AJ164" s="5"/>
      <c r="AK164" s="5"/>
      <c r="AL164" s="5"/>
      <c r="AM164" s="5"/>
      <c r="AN164" s="5"/>
      <c r="AO164" s="5"/>
      <c r="AP164" s="5"/>
      <c r="AQ164" s="5"/>
      <c r="AR164" s="5"/>
      <c r="AS164" s="5"/>
      <c r="AT164" s="5"/>
      <c r="AU164" s="5"/>
      <c r="AV164" s="5"/>
      <c r="AW164" s="5"/>
      <c r="AX164" s="5"/>
      <c r="AY164" s="5"/>
      <c r="AZ164" s="5"/>
      <c r="BA164" s="5"/>
      <c r="BB164" s="5"/>
      <c r="BC164" s="5"/>
      <c r="BD164" s="5"/>
      <c r="BE164" s="5"/>
      <c r="BF164" s="5"/>
      <c r="BG164" s="5"/>
      <c r="BH164" s="5"/>
      <c r="BI164" s="5"/>
      <c r="BJ164" s="5"/>
      <c r="BK164" s="5"/>
      <c r="BL164" s="5"/>
      <c r="BM164" s="5"/>
      <c r="BN164" s="5"/>
      <c r="BO164" s="5"/>
      <c r="BP164" s="5"/>
      <c r="BQ164" s="5"/>
      <c r="BR164" s="5"/>
    </row>
    <row r="165" spans="1:70" x14ac:dyDescent="0.35">
      <c r="A165" s="164" t="s">
        <v>17</v>
      </c>
      <c r="B165" s="161" t="s">
        <v>10</v>
      </c>
      <c r="C165" s="162"/>
      <c r="D165" s="162"/>
      <c r="E165" s="162"/>
      <c r="F165" s="162"/>
      <c r="G165" s="162"/>
      <c r="H165" s="193"/>
      <c r="O165" s="7" t="s">
        <v>239</v>
      </c>
      <c r="P165" s="3"/>
      <c r="Q165" s="3"/>
      <c r="R165" s="5"/>
      <c r="S165" s="5"/>
      <c r="T165" s="5"/>
      <c r="U165" s="5"/>
      <c r="V165" s="5"/>
      <c r="W165" s="5"/>
      <c r="X165" s="5"/>
      <c r="Y165" s="5"/>
      <c r="Z165" s="5"/>
      <c r="AA165" s="5"/>
      <c r="AB165" s="5"/>
      <c r="AC165" s="5"/>
      <c r="AD165" s="5"/>
      <c r="AE165" s="5"/>
      <c r="AF165" s="5"/>
      <c r="AG165" s="5"/>
      <c r="AH165" s="5"/>
      <c r="AI165" s="5"/>
      <c r="AJ165" s="5"/>
      <c r="AK165" s="5"/>
      <c r="AL165" s="5"/>
      <c r="AM165" s="5"/>
      <c r="AN165" s="5"/>
      <c r="AO165" s="5"/>
      <c r="AP165" s="5"/>
      <c r="AQ165" s="5"/>
      <c r="AR165" s="5"/>
      <c r="AS165" s="5"/>
      <c r="AT165" s="5"/>
      <c r="AU165" s="5"/>
      <c r="AV165" s="5"/>
      <c r="AW165" s="5"/>
      <c r="AX165" s="5"/>
      <c r="AY165" s="5"/>
      <c r="AZ165" s="5"/>
      <c r="BA165" s="5"/>
      <c r="BB165" s="5"/>
      <c r="BC165" s="5"/>
      <c r="BD165" s="5"/>
      <c r="BE165" s="5"/>
      <c r="BF165" s="5"/>
      <c r="BG165" s="5"/>
      <c r="BH165" s="5"/>
      <c r="BI165" s="5"/>
      <c r="BJ165" s="5"/>
      <c r="BK165" s="5"/>
      <c r="BL165" s="5"/>
      <c r="BM165" s="5"/>
      <c r="BN165" s="5"/>
      <c r="BO165" s="5"/>
      <c r="BP165" s="5"/>
      <c r="BQ165" s="5"/>
      <c r="BR165" s="5"/>
    </row>
    <row r="166" spans="1:70" ht="15" thickBot="1" x14ac:dyDescent="0.4">
      <c r="A166" s="165"/>
      <c r="B166" s="29" t="s">
        <v>124</v>
      </c>
      <c r="C166" s="21" t="s">
        <v>125</v>
      </c>
      <c r="D166" s="21" t="s">
        <v>126</v>
      </c>
      <c r="E166" s="21" t="s">
        <v>127</v>
      </c>
      <c r="F166" s="21" t="s">
        <v>128</v>
      </c>
      <c r="G166" s="21" t="s">
        <v>128</v>
      </c>
      <c r="H166" s="84" t="s">
        <v>198</v>
      </c>
      <c r="O166" s="131" t="s">
        <v>82</v>
      </c>
      <c r="P166" s="7">
        <v>25</v>
      </c>
      <c r="Q166" s="7">
        <v>22.375</v>
      </c>
      <c r="R166" s="5"/>
      <c r="S166" s="5"/>
      <c r="T166" s="5"/>
      <c r="U166" s="5"/>
      <c r="V166" s="5"/>
      <c r="W166" s="5"/>
      <c r="X166" s="5"/>
      <c r="Y166" s="5"/>
      <c r="Z166" s="5"/>
      <c r="AA166" s="5"/>
      <c r="AB166" s="5"/>
      <c r="AC166" s="5"/>
      <c r="AD166" s="5"/>
      <c r="AE166" s="5"/>
      <c r="AF166" s="5"/>
      <c r="AG166" s="5"/>
      <c r="AH166" s="5"/>
      <c r="AI166" s="5"/>
      <c r="AJ166" s="5"/>
      <c r="AK166" s="5"/>
      <c r="AL166" s="5"/>
      <c r="AM166" s="5"/>
      <c r="AN166" s="5"/>
      <c r="AO166" s="5"/>
      <c r="AP166" s="5"/>
      <c r="AQ166" s="5"/>
      <c r="AR166" s="5"/>
      <c r="AS166" s="5"/>
      <c r="AT166" s="5"/>
      <c r="AU166" s="5"/>
      <c r="AV166" s="5"/>
      <c r="AW166" s="5"/>
      <c r="AX166" s="5"/>
      <c r="AY166" s="5"/>
      <c r="AZ166" s="5"/>
      <c r="BA166" s="5"/>
      <c r="BB166" s="5"/>
      <c r="BC166" s="5"/>
      <c r="BD166" s="5"/>
      <c r="BE166" s="5"/>
      <c r="BF166" s="5"/>
      <c r="BG166" s="5"/>
      <c r="BH166" s="5"/>
      <c r="BI166" s="5"/>
      <c r="BJ166" s="5"/>
      <c r="BK166" s="5"/>
      <c r="BL166" s="5"/>
      <c r="BM166" s="5"/>
      <c r="BN166" s="5"/>
      <c r="BO166" s="5"/>
      <c r="BP166" s="5"/>
      <c r="BQ166" s="5"/>
      <c r="BR166" s="5"/>
    </row>
    <row r="167" spans="1:70" x14ac:dyDescent="0.35">
      <c r="A167" s="97" t="s">
        <v>8</v>
      </c>
      <c r="B167" s="98">
        <v>215.32</v>
      </c>
      <c r="C167" s="99">
        <v>352.13</v>
      </c>
      <c r="D167" s="99">
        <v>451.57</v>
      </c>
      <c r="E167" s="99">
        <v>666.44</v>
      </c>
      <c r="F167" s="99">
        <v>1069.3399999999999</v>
      </c>
      <c r="G167" s="99">
        <v>1069.3399999999999</v>
      </c>
      <c r="H167" s="99">
        <v>1509</v>
      </c>
      <c r="O167" s="131" t="s">
        <v>83</v>
      </c>
      <c r="P167" s="7">
        <v>35</v>
      </c>
      <c r="Q167" s="7">
        <v>30.3125</v>
      </c>
      <c r="T167" s="5"/>
      <c r="U167" s="5"/>
      <c r="V167" s="5"/>
      <c r="W167" s="5"/>
      <c r="X167" s="5"/>
      <c r="Y167" s="5"/>
      <c r="Z167" s="5"/>
      <c r="AA167" s="5"/>
      <c r="AB167" s="5"/>
      <c r="AC167" s="5"/>
      <c r="AD167" s="5"/>
      <c r="AE167" s="5"/>
      <c r="AF167" s="5"/>
      <c r="AG167" s="5"/>
      <c r="AH167" s="5"/>
      <c r="AI167" s="5"/>
      <c r="AJ167" s="5"/>
      <c r="AK167" s="5"/>
      <c r="AL167" s="5"/>
      <c r="AM167" s="5"/>
      <c r="AN167" s="5"/>
      <c r="AO167" s="5"/>
      <c r="AP167" s="5"/>
      <c r="AQ167" s="5"/>
      <c r="AR167" s="5"/>
      <c r="AS167" s="5"/>
      <c r="AT167" s="5"/>
      <c r="AU167" s="5"/>
      <c r="AV167" s="5"/>
      <c r="AW167" s="5"/>
      <c r="AX167" s="5"/>
      <c r="AY167" s="5"/>
      <c r="AZ167" s="5"/>
      <c r="BA167" s="5"/>
      <c r="BB167" s="5"/>
      <c r="BC167" s="5"/>
      <c r="BD167" s="5"/>
      <c r="BE167" s="5"/>
      <c r="BF167" s="5"/>
      <c r="BG167" s="5"/>
      <c r="BH167" s="5"/>
      <c r="BI167" s="5"/>
      <c r="BJ167" s="5"/>
      <c r="BK167" s="5"/>
      <c r="BL167" s="5"/>
      <c r="BM167" s="5"/>
      <c r="BN167" s="5"/>
      <c r="BO167" s="5"/>
      <c r="BP167" s="5"/>
      <c r="BQ167" s="5"/>
      <c r="BR167" s="5"/>
    </row>
    <row r="168" spans="1:70" ht="15" thickBot="1" x14ac:dyDescent="0.4">
      <c r="A168" s="100" t="s">
        <v>9</v>
      </c>
      <c r="B168" s="94">
        <v>32.125</v>
      </c>
      <c r="C168" s="95">
        <v>40.125</v>
      </c>
      <c r="D168" s="95">
        <v>45.125</v>
      </c>
      <c r="E168" s="95">
        <v>64.19</v>
      </c>
      <c r="F168" s="95">
        <v>74.19</v>
      </c>
      <c r="G168" s="95">
        <v>74.19</v>
      </c>
      <c r="H168" s="95">
        <v>84.19</v>
      </c>
      <c r="O168" s="131" t="s">
        <v>84</v>
      </c>
      <c r="P168" s="7">
        <v>50</v>
      </c>
      <c r="Q168" s="7">
        <v>34.1875</v>
      </c>
      <c r="T168" s="5"/>
      <c r="U168" s="5"/>
      <c r="V168" s="5"/>
      <c r="W168" s="5"/>
      <c r="X168" s="5"/>
      <c r="Y168" s="5"/>
      <c r="Z168" s="5"/>
      <c r="AA168" s="5"/>
      <c r="AB168" s="5"/>
      <c r="AC168" s="5"/>
      <c r="AD168" s="5"/>
      <c r="AE168" s="5"/>
      <c r="AF168" s="5"/>
      <c r="AG168" s="5"/>
      <c r="AH168" s="5"/>
      <c r="AI168" s="5"/>
      <c r="AJ168" s="5"/>
      <c r="AK168" s="5"/>
      <c r="AL168" s="5"/>
      <c r="AM168" s="5"/>
      <c r="AN168" s="5"/>
      <c r="AO168" s="5"/>
      <c r="AP168" s="5"/>
      <c r="AQ168" s="5"/>
      <c r="AR168" s="5"/>
      <c r="AS168" s="5"/>
      <c r="AT168" s="5"/>
      <c r="AU168" s="5"/>
      <c r="AV168" s="5"/>
      <c r="AW168" s="5"/>
      <c r="AX168" s="5"/>
      <c r="AY168" s="5"/>
      <c r="AZ168" s="5"/>
      <c r="BA168" s="5"/>
      <c r="BB168" s="5"/>
      <c r="BC168" s="5"/>
      <c r="BD168" s="5"/>
      <c r="BE168" s="5"/>
      <c r="BF168" s="5"/>
      <c r="BG168" s="5"/>
      <c r="BH168" s="5"/>
      <c r="BI168" s="5"/>
      <c r="BJ168" s="5"/>
      <c r="BK168" s="5"/>
      <c r="BL168" s="5"/>
      <c r="BM168" s="5"/>
      <c r="BN168" s="5"/>
      <c r="BO168" s="5"/>
      <c r="BP168" s="5"/>
      <c r="BQ168" s="5"/>
      <c r="BR168" s="5"/>
    </row>
    <row r="169" spans="1:70" x14ac:dyDescent="0.35">
      <c r="A169" s="106"/>
      <c r="B169" s="96"/>
      <c r="C169" s="96"/>
      <c r="D169" s="96"/>
      <c r="E169" s="96"/>
      <c r="F169" s="96"/>
      <c r="G169" s="96"/>
      <c r="H169" s="96"/>
      <c r="O169" s="131" t="s">
        <v>85</v>
      </c>
      <c r="P169" s="7">
        <v>100</v>
      </c>
      <c r="Q169" s="7">
        <v>47.25</v>
      </c>
      <c r="T169" s="5"/>
      <c r="U169" s="5"/>
      <c r="V169" s="5"/>
      <c r="W169" s="5"/>
      <c r="X169" s="5"/>
      <c r="Y169" s="5"/>
      <c r="Z169" s="5"/>
      <c r="AA169" s="5"/>
      <c r="AB169" s="5"/>
      <c r="AC169" s="5"/>
      <c r="AD169" s="5"/>
      <c r="AE169" s="5"/>
      <c r="AF169" s="5"/>
      <c r="AG169" s="5"/>
      <c r="AH169" s="5"/>
      <c r="AI169" s="5"/>
      <c r="AJ169" s="5"/>
      <c r="AK169" s="5"/>
      <c r="AL169" s="5"/>
      <c r="AM169" s="5"/>
      <c r="AN169" s="5"/>
      <c r="AO169" s="5"/>
      <c r="AP169" s="5"/>
      <c r="AQ169" s="5"/>
      <c r="AR169" s="5"/>
      <c r="AS169" s="5"/>
      <c r="AT169" s="5"/>
      <c r="AU169" s="5"/>
      <c r="AV169" s="5"/>
      <c r="AW169" s="5"/>
      <c r="AX169" s="5"/>
      <c r="AY169" s="5"/>
      <c r="AZ169" s="5"/>
      <c r="BA169" s="5"/>
      <c r="BB169" s="5"/>
      <c r="BC169" s="5"/>
      <c r="BD169" s="5"/>
      <c r="BE169" s="5"/>
      <c r="BF169" s="5"/>
      <c r="BG169" s="5"/>
      <c r="BH169" s="5"/>
      <c r="BI169" s="5"/>
      <c r="BJ169" s="5"/>
      <c r="BK169" s="5"/>
      <c r="BL169" s="5"/>
      <c r="BM169" s="5"/>
      <c r="BN169" s="5"/>
      <c r="BO169" s="5"/>
      <c r="BP169" s="5"/>
      <c r="BQ169" s="5"/>
      <c r="BR169" s="5"/>
    </row>
    <row r="170" spans="1:70" ht="16" thickBot="1" x14ac:dyDescent="0.4">
      <c r="A170" s="92" t="s">
        <v>129</v>
      </c>
      <c r="B170" s="93"/>
      <c r="C170" s="93"/>
      <c r="D170" s="96"/>
      <c r="E170" s="96"/>
      <c r="F170" s="96"/>
      <c r="G170" s="96"/>
      <c r="H170" s="102"/>
      <c r="O170" s="131" t="s">
        <v>86</v>
      </c>
      <c r="P170" s="7">
        <v>135</v>
      </c>
      <c r="Q170" s="7">
        <v>49.625</v>
      </c>
    </row>
    <row r="171" spans="1:70" x14ac:dyDescent="0.35">
      <c r="A171" s="191" t="s">
        <v>17</v>
      </c>
      <c r="B171" s="157" t="s">
        <v>20</v>
      </c>
      <c r="C171" s="158"/>
      <c r="D171" s="158"/>
      <c r="E171" s="158"/>
      <c r="F171" s="158"/>
      <c r="G171" s="158"/>
      <c r="H171" s="159"/>
    </row>
    <row r="172" spans="1:70" ht="15" thickBot="1" x14ac:dyDescent="0.4">
      <c r="A172" s="192"/>
      <c r="B172" s="103" t="s">
        <v>130</v>
      </c>
      <c r="C172" s="104" t="s">
        <v>131</v>
      </c>
      <c r="D172" s="104" t="s">
        <v>132</v>
      </c>
      <c r="E172" s="104" t="s">
        <v>133</v>
      </c>
      <c r="F172" s="104" t="s">
        <v>134</v>
      </c>
      <c r="G172" s="104" t="s">
        <v>135</v>
      </c>
      <c r="H172" s="84" t="s">
        <v>199</v>
      </c>
    </row>
    <row r="173" spans="1:70" x14ac:dyDescent="0.35">
      <c r="A173" s="97" t="s">
        <v>8</v>
      </c>
      <c r="B173" s="98">
        <v>160.72999999999999</v>
      </c>
      <c r="C173" s="99">
        <v>244.12</v>
      </c>
      <c r="D173" s="99">
        <v>300.87</v>
      </c>
      <c r="E173" s="99">
        <v>383.2</v>
      </c>
      <c r="F173" s="99">
        <v>427.61</v>
      </c>
      <c r="G173" s="99">
        <v>585.09</v>
      </c>
      <c r="H173" s="99">
        <v>811.65</v>
      </c>
    </row>
    <row r="174" spans="1:70" ht="15" thickBot="1" x14ac:dyDescent="0.4">
      <c r="A174" s="100" t="s">
        <v>9</v>
      </c>
      <c r="B174" s="94">
        <v>26.69</v>
      </c>
      <c r="C174" s="94">
        <v>26.69</v>
      </c>
      <c r="D174" s="95">
        <v>31.81</v>
      </c>
      <c r="E174" s="95">
        <v>28</v>
      </c>
      <c r="F174" s="95">
        <v>27.56</v>
      </c>
      <c r="G174" s="95">
        <v>27.56</v>
      </c>
      <c r="H174" s="95">
        <v>27.56</v>
      </c>
      <c r="O174" s="7" t="s">
        <v>240</v>
      </c>
      <c r="P174" s="132"/>
      <c r="Q174" s="130"/>
    </row>
    <row r="175" spans="1:70" x14ac:dyDescent="0.35">
      <c r="A175" s="101"/>
      <c r="B175" s="96"/>
      <c r="C175" s="96"/>
      <c r="D175" s="96"/>
      <c r="E175" s="96"/>
      <c r="F175" s="96"/>
      <c r="G175" s="96"/>
      <c r="H175" s="102"/>
      <c r="O175" s="131" t="s">
        <v>74</v>
      </c>
      <c r="P175" s="7">
        <v>45</v>
      </c>
      <c r="Q175" s="7">
        <v>44.375</v>
      </c>
    </row>
    <row r="176" spans="1:70" ht="16" thickBot="1" x14ac:dyDescent="0.4">
      <c r="A176" s="92" t="s">
        <v>208</v>
      </c>
      <c r="B176" s="93"/>
      <c r="C176" s="93"/>
      <c r="D176" s="96"/>
      <c r="E176" s="96"/>
      <c r="F176" s="96"/>
      <c r="G176" s="96"/>
      <c r="H176" s="102"/>
      <c r="O176" s="131" t="s">
        <v>75</v>
      </c>
      <c r="P176" s="7">
        <v>65</v>
      </c>
      <c r="Q176" s="7">
        <v>53.625</v>
      </c>
    </row>
    <row r="177" spans="1:17" x14ac:dyDescent="0.35">
      <c r="A177" s="191" t="s">
        <v>17</v>
      </c>
      <c r="B177" s="157" t="s">
        <v>20</v>
      </c>
      <c r="C177" s="158"/>
      <c r="D177" s="158"/>
      <c r="E177" s="158"/>
      <c r="F177" s="158"/>
      <c r="G177" s="158"/>
      <c r="H177" s="159"/>
      <c r="O177" s="131" t="s">
        <v>76</v>
      </c>
      <c r="P177" s="7">
        <v>90</v>
      </c>
      <c r="Q177" s="7">
        <v>51.625</v>
      </c>
    </row>
    <row r="178" spans="1:17" ht="15" thickBot="1" x14ac:dyDescent="0.4">
      <c r="A178" s="192"/>
      <c r="B178" s="103" t="s">
        <v>136</v>
      </c>
      <c r="C178" s="104" t="s">
        <v>137</v>
      </c>
      <c r="D178" s="104" t="s">
        <v>138</v>
      </c>
      <c r="E178" s="104" t="s">
        <v>139</v>
      </c>
      <c r="F178" s="104" t="s">
        <v>140</v>
      </c>
      <c r="G178" s="104" t="s">
        <v>141</v>
      </c>
      <c r="H178" s="84" t="s">
        <v>200</v>
      </c>
      <c r="O178" s="131" t="s">
        <v>77</v>
      </c>
      <c r="P178" s="7">
        <v>210</v>
      </c>
      <c r="Q178" s="7">
        <v>76.375</v>
      </c>
    </row>
    <row r="179" spans="1:17" x14ac:dyDescent="0.35">
      <c r="A179" s="97" t="s">
        <v>8</v>
      </c>
      <c r="B179" s="98">
        <v>150.22999999999999</v>
      </c>
      <c r="C179" s="99">
        <v>223.12</v>
      </c>
      <c r="D179" s="99">
        <v>272.87</v>
      </c>
      <c r="E179" s="99">
        <v>348.2</v>
      </c>
      <c r="F179" s="99">
        <v>385.61</v>
      </c>
      <c r="G179" s="99">
        <v>522.09</v>
      </c>
      <c r="H179" s="99">
        <v>706.65</v>
      </c>
      <c r="O179" s="131" t="s">
        <v>78</v>
      </c>
      <c r="P179" s="7">
        <v>225</v>
      </c>
      <c r="Q179" s="7">
        <v>71.375</v>
      </c>
    </row>
    <row r="180" spans="1:17" ht="15" thickBot="1" x14ac:dyDescent="0.4">
      <c r="A180" s="100" t="s">
        <v>9</v>
      </c>
      <c r="B180" s="94">
        <v>26.69</v>
      </c>
      <c r="C180" s="94">
        <v>26.69</v>
      </c>
      <c r="D180" s="95">
        <v>31.81</v>
      </c>
      <c r="E180" s="95">
        <v>28</v>
      </c>
      <c r="F180" s="95">
        <v>27.56</v>
      </c>
      <c r="G180" s="95">
        <v>27.56</v>
      </c>
      <c r="H180" s="95">
        <v>27.56</v>
      </c>
      <c r="O180" s="131" t="s">
        <v>79</v>
      </c>
      <c r="P180" s="7">
        <v>30</v>
      </c>
      <c r="Q180" s="7">
        <v>25.875</v>
      </c>
    </row>
    <row r="181" spans="1:17" x14ac:dyDescent="0.35">
      <c r="A181" s="101"/>
      <c r="B181" s="96"/>
      <c r="C181" s="96"/>
      <c r="D181" s="96"/>
      <c r="E181" s="96"/>
      <c r="F181" s="96"/>
      <c r="G181" s="96"/>
      <c r="H181" s="102"/>
      <c r="O181" s="131" t="s">
        <v>80</v>
      </c>
      <c r="P181" s="7">
        <v>40</v>
      </c>
      <c r="Q181" s="7">
        <v>29.25</v>
      </c>
    </row>
    <row r="182" spans="1:17" ht="16" thickBot="1" x14ac:dyDescent="0.4">
      <c r="A182" s="92" t="s">
        <v>209</v>
      </c>
      <c r="B182" s="109"/>
      <c r="C182" s="93"/>
      <c r="D182" s="96"/>
      <c r="E182" s="96"/>
      <c r="F182" s="96"/>
      <c r="G182" s="96"/>
      <c r="H182" s="102"/>
      <c r="O182" s="5"/>
      <c r="P182" s="5"/>
      <c r="Q182" s="5"/>
    </row>
    <row r="183" spans="1:17" x14ac:dyDescent="0.35">
      <c r="A183" s="191" t="s">
        <v>17</v>
      </c>
      <c r="B183" s="157" t="s">
        <v>20</v>
      </c>
      <c r="C183" s="158"/>
      <c r="D183" s="158"/>
      <c r="E183" s="158"/>
      <c r="F183" s="158"/>
      <c r="G183" s="158"/>
      <c r="H183" s="159"/>
      <c r="O183" s="5"/>
      <c r="P183" s="5"/>
      <c r="Q183" s="5"/>
    </row>
    <row r="184" spans="1:17" ht="15" thickBot="1" x14ac:dyDescent="0.4">
      <c r="A184" s="192"/>
      <c r="B184" s="110" t="s">
        <v>142</v>
      </c>
      <c r="C184" s="111" t="s">
        <v>143</v>
      </c>
      <c r="D184" s="111" t="s">
        <v>144</v>
      </c>
      <c r="E184" s="111" t="s">
        <v>145</v>
      </c>
      <c r="F184" s="111" t="s">
        <v>146</v>
      </c>
      <c r="G184" s="111" t="s">
        <v>147</v>
      </c>
      <c r="H184" s="112" t="s">
        <v>201</v>
      </c>
      <c r="O184" s="7" t="s">
        <v>241</v>
      </c>
      <c r="P184" s="3"/>
      <c r="Q184" s="3"/>
    </row>
    <row r="185" spans="1:17" x14ac:dyDescent="0.35">
      <c r="A185" s="97" t="s">
        <v>8</v>
      </c>
      <c r="B185" s="98">
        <v>160.72999999999999</v>
      </c>
      <c r="C185" s="99">
        <v>244.12</v>
      </c>
      <c r="D185" s="99">
        <v>300.87</v>
      </c>
      <c r="E185" s="99">
        <v>383.2</v>
      </c>
      <c r="F185" s="99">
        <v>427.61</v>
      </c>
      <c r="G185" s="99">
        <v>585.09</v>
      </c>
      <c r="H185" s="99">
        <v>811.65</v>
      </c>
      <c r="O185" s="131" t="s">
        <v>88</v>
      </c>
      <c r="P185" s="7">
        <v>80</v>
      </c>
      <c r="Q185" s="7">
        <v>18.25</v>
      </c>
    </row>
    <row r="186" spans="1:17" ht="15" thickBot="1" x14ac:dyDescent="0.4">
      <c r="A186" s="100" t="s">
        <v>9</v>
      </c>
      <c r="B186" s="94">
        <v>26.69</v>
      </c>
      <c r="C186" s="94">
        <v>26.69</v>
      </c>
      <c r="D186" s="95">
        <v>31.81</v>
      </c>
      <c r="E186" s="95">
        <v>28</v>
      </c>
      <c r="F186" s="95">
        <v>27.56</v>
      </c>
      <c r="G186" s="95">
        <v>27.56</v>
      </c>
      <c r="H186" s="95">
        <v>27.56</v>
      </c>
      <c r="O186" s="131" t="s">
        <v>89</v>
      </c>
      <c r="P186" s="7">
        <v>115</v>
      </c>
      <c r="Q186" s="7">
        <v>24.25</v>
      </c>
    </row>
    <row r="187" spans="1:17" x14ac:dyDescent="0.35">
      <c r="A187" s="102"/>
      <c r="B187" s="102"/>
      <c r="C187" s="102"/>
      <c r="D187" s="102"/>
      <c r="E187" s="102"/>
      <c r="F187" s="102"/>
      <c r="G187" s="102"/>
      <c r="H187" s="102"/>
      <c r="O187" s="131" t="s">
        <v>90</v>
      </c>
      <c r="P187" s="7">
        <v>140</v>
      </c>
      <c r="Q187" s="7">
        <v>24.25</v>
      </c>
    </row>
    <row r="188" spans="1:17" ht="16" thickBot="1" x14ac:dyDescent="0.4">
      <c r="A188" s="109" t="s">
        <v>210</v>
      </c>
      <c r="B188" s="92"/>
      <c r="C188" s="92"/>
      <c r="D188" s="96"/>
      <c r="E188" s="96"/>
      <c r="F188" s="96"/>
      <c r="G188" s="96"/>
      <c r="H188" s="102"/>
      <c r="O188" s="131" t="s">
        <v>91</v>
      </c>
      <c r="P188" s="7">
        <v>190</v>
      </c>
      <c r="Q188" s="7">
        <v>30.25</v>
      </c>
    </row>
    <row r="189" spans="1:17" x14ac:dyDescent="0.35">
      <c r="A189" s="153" t="s">
        <v>17</v>
      </c>
      <c r="B189" s="160" t="s">
        <v>20</v>
      </c>
      <c r="C189" s="158"/>
      <c r="D189" s="158"/>
      <c r="E189" s="158"/>
      <c r="F189" s="158"/>
      <c r="G189" s="158"/>
      <c r="H189" s="159"/>
      <c r="O189" s="131" t="s">
        <v>92</v>
      </c>
      <c r="P189" s="7">
        <v>230</v>
      </c>
      <c r="Q189" s="7">
        <v>30.25</v>
      </c>
    </row>
    <row r="190" spans="1:17" ht="15" thickBot="1" x14ac:dyDescent="0.4">
      <c r="A190" s="167"/>
      <c r="B190" s="124" t="s">
        <v>148</v>
      </c>
      <c r="C190" s="104" t="s">
        <v>149</v>
      </c>
      <c r="D190" s="104" t="s">
        <v>150</v>
      </c>
      <c r="E190" s="104" t="s">
        <v>151</v>
      </c>
      <c r="F190" s="104" t="s">
        <v>152</v>
      </c>
      <c r="G190" s="104" t="s">
        <v>153</v>
      </c>
      <c r="H190" s="84" t="s">
        <v>212</v>
      </c>
    </row>
    <row r="191" spans="1:17" x14ac:dyDescent="0.35">
      <c r="A191" s="97" t="s">
        <v>8</v>
      </c>
      <c r="B191" s="98">
        <v>152.6</v>
      </c>
      <c r="C191" s="99">
        <v>227.86</v>
      </c>
      <c r="D191" s="99">
        <v>279.19</v>
      </c>
      <c r="E191" s="99">
        <v>356.1</v>
      </c>
      <c r="F191" s="99">
        <v>395.09</v>
      </c>
      <c r="G191" s="99">
        <v>536.30999999999995</v>
      </c>
      <c r="H191" s="99">
        <v>730.35</v>
      </c>
    </row>
    <row r="192" spans="1:17" x14ac:dyDescent="0.35">
      <c r="A192" s="97" t="s">
        <v>9</v>
      </c>
      <c r="B192" s="94">
        <v>26.69</v>
      </c>
      <c r="C192" s="95">
        <v>26.69</v>
      </c>
      <c r="D192" s="95">
        <v>31.81</v>
      </c>
      <c r="E192" s="95">
        <v>28</v>
      </c>
      <c r="F192" s="95">
        <v>27.56</v>
      </c>
      <c r="G192" s="95">
        <v>27.56</v>
      </c>
      <c r="H192" s="95">
        <v>27.56</v>
      </c>
      <c r="O192" s="7" t="s">
        <v>242</v>
      </c>
      <c r="P192" s="3"/>
      <c r="Q192" s="3"/>
    </row>
    <row r="193" spans="1:17" ht="15" thickBot="1" x14ac:dyDescent="0.4">
      <c r="A193" s="100" t="s">
        <v>203</v>
      </c>
      <c r="B193" s="94">
        <v>32</v>
      </c>
      <c r="C193" s="95">
        <v>32</v>
      </c>
      <c r="D193" s="95">
        <v>38</v>
      </c>
      <c r="E193" s="95">
        <v>35</v>
      </c>
      <c r="F193" s="95">
        <v>35</v>
      </c>
      <c r="G193" s="95">
        <v>35</v>
      </c>
      <c r="H193" s="95">
        <v>35</v>
      </c>
      <c r="O193" s="131" t="s">
        <v>106</v>
      </c>
      <c r="P193" s="7">
        <v>135</v>
      </c>
      <c r="Q193" s="7">
        <v>88</v>
      </c>
    </row>
    <row r="194" spans="1:17" x14ac:dyDescent="0.35">
      <c r="A194" s="123"/>
      <c r="B194" s="96"/>
      <c r="C194" s="96"/>
      <c r="D194" s="96"/>
      <c r="E194" s="96"/>
      <c r="F194" s="96"/>
      <c r="G194" s="96"/>
      <c r="H194" s="96"/>
      <c r="O194" s="131" t="s">
        <v>107</v>
      </c>
      <c r="P194" s="7">
        <v>175</v>
      </c>
      <c r="Q194" s="7">
        <v>80</v>
      </c>
    </row>
    <row r="195" spans="1:17" ht="16" thickBot="1" x14ac:dyDescent="0.4">
      <c r="A195" s="109" t="s">
        <v>211</v>
      </c>
      <c r="B195" s="105"/>
      <c r="C195" s="105"/>
      <c r="D195" s="96"/>
      <c r="E195" s="96"/>
      <c r="F195" s="96"/>
      <c r="G195" s="96"/>
      <c r="H195" s="102"/>
      <c r="O195" s="131" t="s">
        <v>104</v>
      </c>
      <c r="P195" s="7">
        <v>215</v>
      </c>
      <c r="Q195" s="7">
        <v>75</v>
      </c>
    </row>
    <row r="196" spans="1:17" x14ac:dyDescent="0.35">
      <c r="A196" s="153" t="s">
        <v>17</v>
      </c>
      <c r="B196" s="160" t="s">
        <v>20</v>
      </c>
      <c r="C196" s="158"/>
      <c r="D196" s="158"/>
      <c r="E196" s="158"/>
      <c r="F196" s="158"/>
      <c r="G196" s="158"/>
      <c r="H196" s="159"/>
      <c r="O196" s="131" t="s">
        <v>105</v>
      </c>
      <c r="P196" s="7">
        <v>310</v>
      </c>
      <c r="Q196" s="7">
        <v>50</v>
      </c>
    </row>
    <row r="197" spans="1:17" ht="15" thickBot="1" x14ac:dyDescent="0.4">
      <c r="A197" s="167"/>
      <c r="B197" s="124" t="s">
        <v>214</v>
      </c>
      <c r="C197" s="104" t="s">
        <v>215</v>
      </c>
      <c r="D197" s="104" t="s">
        <v>216</v>
      </c>
      <c r="E197" s="104" t="s">
        <v>217</v>
      </c>
      <c r="F197" s="104" t="s">
        <v>218</v>
      </c>
      <c r="G197" s="104" t="s">
        <v>219</v>
      </c>
      <c r="H197" s="84" t="s">
        <v>213</v>
      </c>
      <c r="O197" s="131" t="s">
        <v>108</v>
      </c>
      <c r="P197" s="7">
        <v>120</v>
      </c>
      <c r="Q197" s="7">
        <v>88</v>
      </c>
    </row>
    <row r="198" spans="1:17" x14ac:dyDescent="0.35">
      <c r="A198" s="97" t="s">
        <v>8</v>
      </c>
      <c r="B198" s="98">
        <v>232.73</v>
      </c>
      <c r="C198" s="99">
        <v>388.12</v>
      </c>
      <c r="D198" s="99">
        <v>492.87</v>
      </c>
      <c r="E198" s="99">
        <v>623.20000000000005</v>
      </c>
      <c r="F198" s="99">
        <v>715.61</v>
      </c>
      <c r="G198" s="99">
        <v>1017.09</v>
      </c>
      <c r="H198" s="99">
        <v>1531.65</v>
      </c>
      <c r="O198" s="131" t="s">
        <v>109</v>
      </c>
      <c r="P198" s="7">
        <v>175</v>
      </c>
      <c r="Q198" s="7">
        <v>80</v>
      </c>
    </row>
    <row r="199" spans="1:17" ht="15" thickBot="1" x14ac:dyDescent="0.4">
      <c r="A199" s="100" t="s">
        <v>9</v>
      </c>
      <c r="B199" s="94">
        <v>26.69</v>
      </c>
      <c r="C199" s="95">
        <v>26.69</v>
      </c>
      <c r="D199" s="95">
        <v>31.81</v>
      </c>
      <c r="E199" s="95">
        <v>28</v>
      </c>
      <c r="F199" s="95">
        <v>27.56</v>
      </c>
      <c r="G199" s="95">
        <v>27.56</v>
      </c>
      <c r="H199" s="95">
        <v>27.56</v>
      </c>
      <c r="O199" s="131" t="s">
        <v>110</v>
      </c>
      <c r="P199" s="7">
        <v>95</v>
      </c>
      <c r="Q199" s="7">
        <v>46</v>
      </c>
    </row>
    <row r="200" spans="1:17" x14ac:dyDescent="0.35">
      <c r="A200" s="88"/>
      <c r="B200" s="88"/>
      <c r="C200" s="88"/>
      <c r="D200" s="88"/>
      <c r="E200" s="88"/>
      <c r="F200" s="88"/>
      <c r="G200" s="88"/>
      <c r="H200" s="88"/>
      <c r="O200" s="131" t="s">
        <v>111</v>
      </c>
      <c r="P200" s="7">
        <v>120</v>
      </c>
      <c r="Q200" s="7">
        <v>38</v>
      </c>
    </row>
    <row r="201" spans="1:17" ht="16" thickBot="1" x14ac:dyDescent="0.4">
      <c r="A201" s="151" t="s">
        <v>158</v>
      </c>
      <c r="B201" s="166"/>
      <c r="C201" s="166"/>
      <c r="D201" s="166"/>
      <c r="E201" s="4"/>
      <c r="F201" s="4"/>
      <c r="G201" s="1"/>
      <c r="H201" s="1"/>
      <c r="O201" s="131" t="s">
        <v>112</v>
      </c>
      <c r="P201" s="7">
        <v>150</v>
      </c>
      <c r="Q201" s="7">
        <v>33</v>
      </c>
    </row>
    <row r="202" spans="1:17" x14ac:dyDescent="0.35">
      <c r="A202" s="164" t="s">
        <v>17</v>
      </c>
      <c r="B202" s="161" t="s">
        <v>20</v>
      </c>
      <c r="C202" s="162"/>
      <c r="D202" s="162"/>
      <c r="E202" s="162"/>
      <c r="F202" s="162"/>
      <c r="G202" s="162"/>
      <c r="H202" s="163"/>
      <c r="K202" s="5"/>
    </row>
    <row r="203" spans="1:17" ht="15" thickBot="1" x14ac:dyDescent="0.4">
      <c r="A203" s="165"/>
      <c r="B203" s="85" t="s">
        <v>154</v>
      </c>
      <c r="C203" s="86" t="s">
        <v>154</v>
      </c>
      <c r="D203" s="86" t="s">
        <v>155</v>
      </c>
      <c r="E203" s="86" t="s">
        <v>155</v>
      </c>
      <c r="F203" s="86" t="s">
        <v>155</v>
      </c>
      <c r="G203" s="86" t="s">
        <v>155</v>
      </c>
      <c r="H203" s="87" t="s">
        <v>202</v>
      </c>
      <c r="K203" s="5"/>
    </row>
    <row r="204" spans="1:17" x14ac:dyDescent="0.35">
      <c r="A204" s="33" t="s">
        <v>8</v>
      </c>
      <c r="B204" s="39">
        <v>22.11</v>
      </c>
      <c r="C204" s="6">
        <v>22.11</v>
      </c>
      <c r="D204" s="6">
        <v>56.15</v>
      </c>
      <c r="E204" s="6">
        <v>56.15</v>
      </c>
      <c r="F204" s="6">
        <v>56.15</v>
      </c>
      <c r="G204" s="6">
        <v>56.15</v>
      </c>
      <c r="H204" s="40">
        <v>56.15</v>
      </c>
      <c r="K204" s="5"/>
      <c r="O204" s="7" t="s">
        <v>243</v>
      </c>
      <c r="P204" s="3"/>
      <c r="Q204" s="3"/>
    </row>
    <row r="205" spans="1:17" ht="15" thickBot="1" x14ac:dyDescent="0.4">
      <c r="A205" s="32" t="s">
        <v>9</v>
      </c>
      <c r="B205" s="89">
        <v>22.375</v>
      </c>
      <c r="C205" s="90">
        <v>22.375</v>
      </c>
      <c r="D205" s="90">
        <v>34.1875</v>
      </c>
      <c r="E205" s="90">
        <v>34.1875</v>
      </c>
      <c r="F205" s="90">
        <v>34.1875</v>
      </c>
      <c r="G205" s="90">
        <v>34.1875</v>
      </c>
      <c r="H205" s="91">
        <v>34.1875</v>
      </c>
      <c r="I205" s="5"/>
      <c r="J205" s="5"/>
      <c r="K205" s="5"/>
      <c r="O205" s="131" t="s">
        <v>113</v>
      </c>
      <c r="P205" s="7">
        <v>155</v>
      </c>
      <c r="Q205" s="7">
        <v>42.125</v>
      </c>
    </row>
    <row r="206" spans="1:17" x14ac:dyDescent="0.35">
      <c r="I206" s="5"/>
      <c r="J206" s="5"/>
      <c r="K206" s="5"/>
      <c r="O206" s="131" t="s">
        <v>114</v>
      </c>
      <c r="P206" s="7">
        <v>215</v>
      </c>
      <c r="Q206" s="7">
        <v>42.125</v>
      </c>
    </row>
    <row r="207" spans="1:17" ht="16" thickBot="1" x14ac:dyDescent="0.4">
      <c r="A207" s="92" t="s">
        <v>207</v>
      </c>
      <c r="B207" s="93"/>
      <c r="C207" s="93"/>
      <c r="D207" s="93"/>
      <c r="E207" s="96"/>
      <c r="F207" s="96"/>
      <c r="G207" s="96"/>
      <c r="H207" s="96"/>
      <c r="I207" s="96"/>
      <c r="J207" s="5"/>
      <c r="K207" s="5"/>
      <c r="O207" s="131" t="s">
        <v>115</v>
      </c>
      <c r="P207" s="7">
        <v>280</v>
      </c>
      <c r="Q207" s="7">
        <v>42.125</v>
      </c>
    </row>
    <row r="208" spans="1:17" x14ac:dyDescent="0.35">
      <c r="A208" s="153" t="s">
        <v>204</v>
      </c>
      <c r="B208" s="155" t="s">
        <v>205</v>
      </c>
      <c r="C208" s="157" t="s">
        <v>20</v>
      </c>
      <c r="D208" s="158"/>
      <c r="E208" s="158"/>
      <c r="F208" s="158"/>
      <c r="G208" s="158"/>
      <c r="H208" s="158"/>
      <c r="I208" s="159"/>
      <c r="J208" s="5"/>
      <c r="O208" s="131" t="s">
        <v>116</v>
      </c>
      <c r="P208" s="7">
        <v>475</v>
      </c>
      <c r="Q208" s="7">
        <v>54.1875</v>
      </c>
    </row>
    <row r="209" spans="1:17" ht="15" thickBot="1" x14ac:dyDescent="0.4">
      <c r="A209" s="154"/>
      <c r="B209" s="156"/>
      <c r="C209" s="29" t="s">
        <v>124</v>
      </c>
      <c r="D209" s="21" t="s">
        <v>125</v>
      </c>
      <c r="E209" s="21" t="s">
        <v>126</v>
      </c>
      <c r="F209" s="21" t="s">
        <v>127</v>
      </c>
      <c r="G209" s="21" t="s">
        <v>128</v>
      </c>
      <c r="H209" s="21" t="s">
        <v>128</v>
      </c>
      <c r="I209" s="84" t="s">
        <v>198</v>
      </c>
      <c r="J209" s="5"/>
      <c r="O209" s="131" t="s">
        <v>117</v>
      </c>
      <c r="P209" s="7">
        <v>575</v>
      </c>
      <c r="Q209" s="7">
        <v>54.1875</v>
      </c>
    </row>
    <row r="210" spans="1:17" x14ac:dyDescent="0.35">
      <c r="A210" s="113">
        <v>0.5</v>
      </c>
      <c r="B210" s="113">
        <v>1</v>
      </c>
      <c r="C210" s="98">
        <v>25</v>
      </c>
      <c r="D210" s="98">
        <v>25</v>
      </c>
      <c r="E210" s="98" t="s">
        <v>206</v>
      </c>
      <c r="F210" s="98" t="s">
        <v>206</v>
      </c>
      <c r="G210" s="98" t="s">
        <v>206</v>
      </c>
      <c r="H210" s="98" t="s">
        <v>206</v>
      </c>
      <c r="I210" s="119" t="s">
        <v>206</v>
      </c>
    </row>
    <row r="211" spans="1:17" x14ac:dyDescent="0.35">
      <c r="A211" s="107">
        <v>0.75</v>
      </c>
      <c r="B211" s="107">
        <v>1</v>
      </c>
      <c r="C211" s="98">
        <v>25</v>
      </c>
      <c r="D211" s="98">
        <v>25</v>
      </c>
      <c r="E211" s="98">
        <v>25</v>
      </c>
      <c r="F211" s="98" t="s">
        <v>206</v>
      </c>
      <c r="G211" s="98" t="s">
        <v>206</v>
      </c>
      <c r="H211" s="98" t="s">
        <v>206</v>
      </c>
      <c r="I211" s="119" t="s">
        <v>206</v>
      </c>
      <c r="O211" s="7" t="s">
        <v>244</v>
      </c>
      <c r="P211" s="3"/>
      <c r="Q211" s="3"/>
    </row>
    <row r="212" spans="1:17" x14ac:dyDescent="0.35">
      <c r="A212" s="107">
        <v>1</v>
      </c>
      <c r="B212" s="107">
        <v>1</v>
      </c>
      <c r="C212" s="98">
        <v>33</v>
      </c>
      <c r="D212" s="98">
        <v>33</v>
      </c>
      <c r="E212" s="98">
        <v>33</v>
      </c>
      <c r="F212" s="98">
        <v>33</v>
      </c>
      <c r="G212" s="98">
        <v>33</v>
      </c>
      <c r="H212" s="98">
        <v>33</v>
      </c>
      <c r="I212" s="119" t="s">
        <v>206</v>
      </c>
      <c r="O212" s="3"/>
      <c r="P212" s="3"/>
      <c r="Q212" s="3"/>
    </row>
    <row r="213" spans="1:17" ht="15" thickBot="1" x14ac:dyDescent="0.4">
      <c r="A213" s="108">
        <v>1.5</v>
      </c>
      <c r="B213" s="108">
        <v>1</v>
      </c>
      <c r="C213" s="117">
        <v>32</v>
      </c>
      <c r="D213" s="117">
        <v>32</v>
      </c>
      <c r="E213" s="117">
        <v>32</v>
      </c>
      <c r="F213" s="117">
        <v>32</v>
      </c>
      <c r="G213" s="117">
        <v>32</v>
      </c>
      <c r="H213" s="117">
        <v>32</v>
      </c>
      <c r="I213" s="120" t="s">
        <v>206</v>
      </c>
      <c r="O213" s="131" t="s">
        <v>160</v>
      </c>
      <c r="P213" s="7">
        <v>110</v>
      </c>
      <c r="Q213" s="7" t="s">
        <v>164</v>
      </c>
    </row>
    <row r="214" spans="1:17" x14ac:dyDescent="0.35">
      <c r="A214" s="113">
        <v>0.5</v>
      </c>
      <c r="B214" s="113">
        <v>3</v>
      </c>
      <c r="C214" s="114">
        <v>25</v>
      </c>
      <c r="D214" s="114">
        <v>25</v>
      </c>
      <c r="E214" s="114" t="s">
        <v>206</v>
      </c>
      <c r="F214" s="114" t="s">
        <v>206</v>
      </c>
      <c r="G214" s="114" t="s">
        <v>206</v>
      </c>
      <c r="H214" s="114" t="s">
        <v>206</v>
      </c>
      <c r="I214" s="118" t="s">
        <v>206</v>
      </c>
      <c r="O214" s="131" t="s">
        <v>161</v>
      </c>
      <c r="P214" s="7">
        <v>111</v>
      </c>
      <c r="Q214" s="7" t="s">
        <v>164</v>
      </c>
    </row>
    <row r="215" spans="1:17" x14ac:dyDescent="0.35">
      <c r="A215" s="107">
        <v>0.75</v>
      </c>
      <c r="B215" s="107">
        <v>3</v>
      </c>
      <c r="C215" s="98">
        <v>25</v>
      </c>
      <c r="D215" s="98">
        <v>25</v>
      </c>
      <c r="E215" s="98">
        <v>25</v>
      </c>
      <c r="F215" s="98" t="s">
        <v>206</v>
      </c>
      <c r="G215" s="98" t="s">
        <v>206</v>
      </c>
      <c r="H215" s="98" t="s">
        <v>206</v>
      </c>
      <c r="I215" s="119" t="s">
        <v>206</v>
      </c>
      <c r="O215" s="131" t="s">
        <v>162</v>
      </c>
      <c r="P215" s="7">
        <v>141</v>
      </c>
      <c r="Q215" s="7" t="s">
        <v>164</v>
      </c>
    </row>
    <row r="216" spans="1:17" x14ac:dyDescent="0.35">
      <c r="A216" s="107">
        <v>1</v>
      </c>
      <c r="B216" s="107">
        <v>3</v>
      </c>
      <c r="C216" s="98">
        <v>39</v>
      </c>
      <c r="D216" s="98">
        <v>39</v>
      </c>
      <c r="E216" s="98">
        <v>39</v>
      </c>
      <c r="F216" s="98">
        <v>39</v>
      </c>
      <c r="G216" s="98">
        <v>39</v>
      </c>
      <c r="H216" s="98">
        <v>39</v>
      </c>
      <c r="I216" s="119" t="s">
        <v>206</v>
      </c>
      <c r="O216" s="131" t="s">
        <v>163</v>
      </c>
      <c r="P216" s="7">
        <v>198</v>
      </c>
      <c r="Q216" s="7" t="s">
        <v>164</v>
      </c>
    </row>
    <row r="217" spans="1:17" x14ac:dyDescent="0.35">
      <c r="A217" s="107">
        <v>1.5</v>
      </c>
      <c r="B217" s="107">
        <v>3</v>
      </c>
      <c r="C217" s="98">
        <v>47</v>
      </c>
      <c r="D217" s="98">
        <v>47</v>
      </c>
      <c r="E217" s="98">
        <v>47</v>
      </c>
      <c r="F217" s="98">
        <v>47</v>
      </c>
      <c r="G217" s="98">
        <v>47</v>
      </c>
      <c r="H217" s="98">
        <v>47</v>
      </c>
      <c r="I217" s="119" t="s">
        <v>206</v>
      </c>
    </row>
    <row r="218" spans="1:17" x14ac:dyDescent="0.35">
      <c r="A218" s="107">
        <v>2</v>
      </c>
      <c r="B218" s="107">
        <v>3</v>
      </c>
      <c r="C218" s="98">
        <v>46</v>
      </c>
      <c r="D218" s="98">
        <v>46</v>
      </c>
      <c r="E218" s="98">
        <v>46</v>
      </c>
      <c r="F218" s="98">
        <v>46</v>
      </c>
      <c r="G218" s="98">
        <v>46</v>
      </c>
      <c r="H218" s="98">
        <v>46</v>
      </c>
      <c r="I218" s="119" t="s">
        <v>206</v>
      </c>
    </row>
    <row r="219" spans="1:17" x14ac:dyDescent="0.35">
      <c r="A219" s="107">
        <v>3</v>
      </c>
      <c r="B219" s="107">
        <v>3</v>
      </c>
      <c r="C219" s="98">
        <v>46</v>
      </c>
      <c r="D219" s="98">
        <v>46</v>
      </c>
      <c r="E219" s="98">
        <v>46</v>
      </c>
      <c r="F219" s="98">
        <v>46</v>
      </c>
      <c r="G219" s="98">
        <v>46</v>
      </c>
      <c r="H219" s="98">
        <v>46</v>
      </c>
      <c r="I219" s="119">
        <v>46</v>
      </c>
    </row>
    <row r="220" spans="1:17" x14ac:dyDescent="0.35">
      <c r="A220" s="107">
        <v>5</v>
      </c>
      <c r="B220" s="107">
        <v>3</v>
      </c>
      <c r="C220" s="98" t="s">
        <v>206</v>
      </c>
      <c r="D220" s="98">
        <v>86</v>
      </c>
      <c r="E220" s="98">
        <v>86</v>
      </c>
      <c r="F220" s="98">
        <v>86</v>
      </c>
      <c r="G220" s="98">
        <v>86</v>
      </c>
      <c r="H220" s="98">
        <v>86</v>
      </c>
      <c r="I220" s="119">
        <v>86</v>
      </c>
    </row>
    <row r="221" spans="1:17" x14ac:dyDescent="0.35">
      <c r="A221" s="107">
        <v>7.5</v>
      </c>
      <c r="B221" s="107">
        <v>3</v>
      </c>
      <c r="C221" s="98" t="s">
        <v>206</v>
      </c>
      <c r="D221" s="98" t="s">
        <v>206</v>
      </c>
      <c r="E221" s="98">
        <v>105</v>
      </c>
      <c r="F221" s="98">
        <v>105</v>
      </c>
      <c r="G221" s="98">
        <v>105</v>
      </c>
      <c r="H221" s="98">
        <v>105</v>
      </c>
      <c r="I221" s="119">
        <v>105</v>
      </c>
    </row>
    <row r="222" spans="1:17" x14ac:dyDescent="0.35">
      <c r="A222" s="107">
        <v>10</v>
      </c>
      <c r="B222" s="107">
        <v>3</v>
      </c>
      <c r="C222" s="98" t="s">
        <v>206</v>
      </c>
      <c r="D222" s="98" t="s">
        <v>206</v>
      </c>
      <c r="E222" s="98" t="s">
        <v>206</v>
      </c>
      <c r="F222" s="98">
        <v>150</v>
      </c>
      <c r="G222" s="98">
        <v>150</v>
      </c>
      <c r="H222" s="98">
        <v>150</v>
      </c>
      <c r="I222" s="119">
        <v>150</v>
      </c>
      <c r="O222" s="3" t="s">
        <v>245</v>
      </c>
      <c r="P222" s="3" t="s">
        <v>8</v>
      </c>
      <c r="Q222" s="3" t="s">
        <v>9</v>
      </c>
    </row>
    <row r="223" spans="1:17" x14ac:dyDescent="0.35">
      <c r="A223" s="107">
        <v>15</v>
      </c>
      <c r="B223" s="107">
        <v>3</v>
      </c>
      <c r="C223" s="98" t="s">
        <v>206</v>
      </c>
      <c r="D223" s="98" t="s">
        <v>206</v>
      </c>
      <c r="E223" s="98" t="s">
        <v>206</v>
      </c>
      <c r="F223" s="98" t="s">
        <v>206</v>
      </c>
      <c r="G223" s="98">
        <v>150</v>
      </c>
      <c r="H223" s="98">
        <v>150</v>
      </c>
      <c r="I223" s="119">
        <v>150</v>
      </c>
      <c r="O223" s="3" t="s">
        <v>124</v>
      </c>
      <c r="P223" s="3">
        <v>215.32</v>
      </c>
      <c r="Q223" s="3">
        <v>32.125</v>
      </c>
    </row>
    <row r="224" spans="1:17" x14ac:dyDescent="0.35">
      <c r="A224" s="107">
        <v>20</v>
      </c>
      <c r="B224" s="107">
        <v>3</v>
      </c>
      <c r="C224" s="98" t="s">
        <v>206</v>
      </c>
      <c r="D224" s="98" t="s">
        <v>206</v>
      </c>
      <c r="E224" s="98" t="s">
        <v>206</v>
      </c>
      <c r="F224" s="98" t="s">
        <v>206</v>
      </c>
      <c r="G224" s="98">
        <v>400</v>
      </c>
      <c r="H224" s="98">
        <v>400</v>
      </c>
      <c r="I224" s="119">
        <v>400</v>
      </c>
      <c r="O224" s="3" t="s">
        <v>125</v>
      </c>
      <c r="P224" s="3">
        <v>352.13</v>
      </c>
      <c r="Q224" s="3">
        <v>40.125</v>
      </c>
    </row>
    <row r="225" spans="1:17" x14ac:dyDescent="0.35">
      <c r="A225" s="107">
        <v>25</v>
      </c>
      <c r="B225" s="107">
        <v>3</v>
      </c>
      <c r="C225" s="98" t="s">
        <v>206</v>
      </c>
      <c r="D225" s="98" t="s">
        <v>206</v>
      </c>
      <c r="E225" s="98" t="s">
        <v>206</v>
      </c>
      <c r="F225" s="98" t="s">
        <v>206</v>
      </c>
      <c r="G225" s="98" t="s">
        <v>206</v>
      </c>
      <c r="H225" s="98" t="s">
        <v>206</v>
      </c>
      <c r="I225" s="119">
        <v>504</v>
      </c>
      <c r="O225" s="3" t="s">
        <v>126</v>
      </c>
      <c r="P225" s="3">
        <v>451.57</v>
      </c>
      <c r="Q225" s="3">
        <v>45.125</v>
      </c>
    </row>
    <row r="226" spans="1:17" x14ac:dyDescent="0.35">
      <c r="A226" s="107">
        <v>30</v>
      </c>
      <c r="B226" s="107">
        <v>3</v>
      </c>
      <c r="C226" s="94" t="s">
        <v>206</v>
      </c>
      <c r="D226" s="95" t="s">
        <v>206</v>
      </c>
      <c r="E226" s="95" t="s">
        <v>206</v>
      </c>
      <c r="F226" s="95" t="s">
        <v>206</v>
      </c>
      <c r="G226" s="95" t="s">
        <v>206</v>
      </c>
      <c r="H226" s="95" t="s">
        <v>206</v>
      </c>
      <c r="I226" s="121">
        <v>504</v>
      </c>
      <c r="O226" s="3" t="s">
        <v>127</v>
      </c>
      <c r="P226" s="3">
        <v>666.44</v>
      </c>
      <c r="Q226" s="3">
        <v>64.19</v>
      </c>
    </row>
    <row r="227" spans="1:17" ht="15" thickBot="1" x14ac:dyDescent="0.4">
      <c r="A227" s="108">
        <v>40</v>
      </c>
      <c r="B227" s="108">
        <v>3</v>
      </c>
      <c r="C227" s="115" t="s">
        <v>206</v>
      </c>
      <c r="D227" s="116" t="s">
        <v>206</v>
      </c>
      <c r="E227" s="116" t="s">
        <v>206</v>
      </c>
      <c r="F227" s="116" t="s">
        <v>206</v>
      </c>
      <c r="G227" s="116" t="s">
        <v>206</v>
      </c>
      <c r="H227" s="116" t="s">
        <v>206</v>
      </c>
      <c r="I227" s="122">
        <v>750</v>
      </c>
      <c r="O227" s="3" t="s">
        <v>128</v>
      </c>
      <c r="P227" s="3">
        <v>1069.3399999999999</v>
      </c>
      <c r="Q227" s="3">
        <v>74.19</v>
      </c>
    </row>
    <row r="228" spans="1:17" x14ac:dyDescent="0.35">
      <c r="O228" s="3" t="s">
        <v>128</v>
      </c>
      <c r="P228" s="3">
        <v>1069.3399999999999</v>
      </c>
      <c r="Q228" s="3">
        <v>74.19</v>
      </c>
    </row>
    <row r="229" spans="1:17" x14ac:dyDescent="0.35">
      <c r="O229" s="3" t="s">
        <v>198</v>
      </c>
      <c r="P229" s="3">
        <v>1509</v>
      </c>
      <c r="Q229" s="3">
        <v>84.19</v>
      </c>
    </row>
    <row r="231" spans="1:17" x14ac:dyDescent="0.35">
      <c r="O231" s="3"/>
      <c r="P231" s="3"/>
      <c r="Q231" s="3"/>
    </row>
    <row r="232" spans="1:17" x14ac:dyDescent="0.35">
      <c r="O232" s="3" t="s">
        <v>247</v>
      </c>
      <c r="P232" s="3"/>
      <c r="Q232" s="3"/>
    </row>
    <row r="233" spans="1:17" x14ac:dyDescent="0.35">
      <c r="O233" s="3" t="s">
        <v>130</v>
      </c>
      <c r="P233" s="3">
        <v>160.72999999999999</v>
      </c>
      <c r="Q233" s="3">
        <v>26.69</v>
      </c>
    </row>
    <row r="234" spans="1:17" x14ac:dyDescent="0.35">
      <c r="O234" s="3" t="s">
        <v>131</v>
      </c>
      <c r="P234" s="3">
        <v>244.12</v>
      </c>
      <c r="Q234" s="3">
        <v>26.69</v>
      </c>
    </row>
    <row r="235" spans="1:17" x14ac:dyDescent="0.35">
      <c r="O235" s="3" t="s">
        <v>132</v>
      </c>
      <c r="P235" s="3">
        <v>300.87</v>
      </c>
      <c r="Q235" s="3">
        <v>31.81</v>
      </c>
    </row>
    <row r="236" spans="1:17" x14ac:dyDescent="0.35">
      <c r="O236" s="3" t="s">
        <v>133</v>
      </c>
      <c r="P236" s="3">
        <v>383.2</v>
      </c>
      <c r="Q236" s="3">
        <v>28</v>
      </c>
    </row>
    <row r="237" spans="1:17" x14ac:dyDescent="0.35">
      <c r="O237" s="3" t="s">
        <v>134</v>
      </c>
      <c r="P237" s="3">
        <v>427.61</v>
      </c>
      <c r="Q237" s="3">
        <v>27.56</v>
      </c>
    </row>
    <row r="238" spans="1:17" x14ac:dyDescent="0.35">
      <c r="O238" s="3" t="s">
        <v>135</v>
      </c>
      <c r="P238" s="3">
        <v>585.09</v>
      </c>
      <c r="Q238" s="3">
        <v>27.56</v>
      </c>
    </row>
    <row r="239" spans="1:17" x14ac:dyDescent="0.35">
      <c r="O239" s="3" t="s">
        <v>199</v>
      </c>
      <c r="P239" s="3">
        <v>811.65</v>
      </c>
      <c r="Q239" s="3">
        <v>27.56</v>
      </c>
    </row>
    <row r="244" spans="15:17" x14ac:dyDescent="0.35">
      <c r="O244" s="3" t="s">
        <v>246</v>
      </c>
      <c r="P244" s="3" t="s">
        <v>8</v>
      </c>
      <c r="Q244" s="3" t="s">
        <v>9</v>
      </c>
    </row>
    <row r="245" spans="15:17" x14ac:dyDescent="0.35">
      <c r="O245" s="3" t="s">
        <v>136</v>
      </c>
      <c r="P245" s="3">
        <v>150.22999999999999</v>
      </c>
      <c r="Q245" s="3">
        <v>26.69</v>
      </c>
    </row>
    <row r="246" spans="15:17" x14ac:dyDescent="0.35">
      <c r="O246" s="3" t="s">
        <v>137</v>
      </c>
      <c r="P246" s="3">
        <v>223.12</v>
      </c>
      <c r="Q246" s="3">
        <v>26.69</v>
      </c>
    </row>
    <row r="247" spans="15:17" x14ac:dyDescent="0.35">
      <c r="O247" s="3" t="s">
        <v>138</v>
      </c>
      <c r="P247" s="3">
        <v>272.87</v>
      </c>
      <c r="Q247" s="3">
        <v>31.81</v>
      </c>
    </row>
    <row r="248" spans="15:17" x14ac:dyDescent="0.35">
      <c r="O248" s="3" t="s">
        <v>139</v>
      </c>
      <c r="P248" s="3">
        <v>348.2</v>
      </c>
      <c r="Q248" s="3">
        <v>28</v>
      </c>
    </row>
    <row r="249" spans="15:17" x14ac:dyDescent="0.35">
      <c r="O249" s="3" t="s">
        <v>140</v>
      </c>
      <c r="P249" s="3">
        <v>385.61</v>
      </c>
      <c r="Q249" s="3">
        <v>27.56</v>
      </c>
    </row>
    <row r="250" spans="15:17" x14ac:dyDescent="0.35">
      <c r="O250" s="3" t="s">
        <v>141</v>
      </c>
      <c r="P250" s="3">
        <v>522.09</v>
      </c>
      <c r="Q250" s="3">
        <v>27.56</v>
      </c>
    </row>
    <row r="251" spans="15:17" x14ac:dyDescent="0.35">
      <c r="O251" s="3" t="s">
        <v>200</v>
      </c>
      <c r="P251" s="3">
        <v>706.65</v>
      </c>
      <c r="Q251" s="3">
        <v>27.56</v>
      </c>
    </row>
    <row r="255" spans="15:17" x14ac:dyDescent="0.35">
      <c r="O255" s="3" t="s">
        <v>248</v>
      </c>
      <c r="P255" s="3" t="s">
        <v>8</v>
      </c>
      <c r="Q255" s="3" t="s">
        <v>9</v>
      </c>
    </row>
    <row r="256" spans="15:17" x14ac:dyDescent="0.35">
      <c r="O256" s="3" t="s">
        <v>142</v>
      </c>
      <c r="P256" s="3">
        <v>160.72999999999999</v>
      </c>
      <c r="Q256" s="3">
        <v>26.69</v>
      </c>
    </row>
    <row r="257" spans="15:17" x14ac:dyDescent="0.35">
      <c r="O257" s="3" t="s">
        <v>143</v>
      </c>
      <c r="P257" s="3">
        <v>244.12</v>
      </c>
      <c r="Q257" s="3">
        <v>26.69</v>
      </c>
    </row>
    <row r="258" spans="15:17" x14ac:dyDescent="0.35">
      <c r="O258" s="3" t="s">
        <v>144</v>
      </c>
      <c r="P258" s="3">
        <v>300.87</v>
      </c>
      <c r="Q258" s="3">
        <v>31.81</v>
      </c>
    </row>
    <row r="259" spans="15:17" x14ac:dyDescent="0.35">
      <c r="O259" s="3" t="s">
        <v>145</v>
      </c>
      <c r="P259" s="3">
        <v>383.2</v>
      </c>
      <c r="Q259" s="3">
        <v>28</v>
      </c>
    </row>
    <row r="260" spans="15:17" x14ac:dyDescent="0.35">
      <c r="O260" s="3" t="s">
        <v>146</v>
      </c>
      <c r="P260" s="3">
        <v>427.61</v>
      </c>
      <c r="Q260" s="3">
        <v>27.56</v>
      </c>
    </row>
    <row r="261" spans="15:17" x14ac:dyDescent="0.35">
      <c r="O261" s="3" t="s">
        <v>147</v>
      </c>
      <c r="P261" s="3">
        <v>585.09</v>
      </c>
      <c r="Q261" s="3">
        <v>27.56</v>
      </c>
    </row>
    <row r="262" spans="15:17" x14ac:dyDescent="0.35">
      <c r="O262" s="3" t="s">
        <v>201</v>
      </c>
      <c r="P262" s="3">
        <v>811.65</v>
      </c>
      <c r="Q262" s="3">
        <v>27.56</v>
      </c>
    </row>
    <row r="267" spans="15:17" x14ac:dyDescent="0.35">
      <c r="O267" s="3" t="s">
        <v>253</v>
      </c>
      <c r="P267" s="3" t="s">
        <v>8</v>
      </c>
      <c r="Q267" s="3" t="s">
        <v>203</v>
      </c>
    </row>
    <row r="268" spans="15:17" x14ac:dyDescent="0.35">
      <c r="O268" s="3" t="s">
        <v>255</v>
      </c>
      <c r="P268" s="3">
        <v>152.6</v>
      </c>
      <c r="Q268" s="3">
        <v>32</v>
      </c>
    </row>
    <row r="269" spans="15:17" x14ac:dyDescent="0.35">
      <c r="O269" s="3" t="s">
        <v>254</v>
      </c>
      <c r="P269" s="3">
        <v>227.86</v>
      </c>
      <c r="Q269" s="3">
        <v>32</v>
      </c>
    </row>
    <row r="270" spans="15:17" x14ac:dyDescent="0.35">
      <c r="O270" s="3" t="s">
        <v>256</v>
      </c>
      <c r="P270" s="3">
        <v>279.19</v>
      </c>
      <c r="Q270" s="3">
        <v>38</v>
      </c>
    </row>
    <row r="271" spans="15:17" x14ac:dyDescent="0.35">
      <c r="O271" s="3" t="s">
        <v>257</v>
      </c>
      <c r="P271" s="3">
        <v>356.1</v>
      </c>
      <c r="Q271" s="3">
        <v>35</v>
      </c>
    </row>
    <row r="272" spans="15:17" x14ac:dyDescent="0.35">
      <c r="O272" s="3" t="s">
        <v>258</v>
      </c>
      <c r="P272" s="3">
        <v>395.09</v>
      </c>
      <c r="Q272" s="3">
        <v>35</v>
      </c>
    </row>
    <row r="273" spans="13:17" x14ac:dyDescent="0.35">
      <c r="O273" s="3" t="s">
        <v>259</v>
      </c>
      <c r="P273" s="3">
        <v>536.30999999999995</v>
      </c>
      <c r="Q273" s="3">
        <v>35</v>
      </c>
    </row>
    <row r="274" spans="13:17" x14ac:dyDescent="0.35">
      <c r="O274" s="3" t="s">
        <v>260</v>
      </c>
      <c r="P274" s="3">
        <v>730.35</v>
      </c>
      <c r="Q274" s="3">
        <v>35</v>
      </c>
    </row>
    <row r="276" spans="13:17" x14ac:dyDescent="0.35">
      <c r="O276" s="3" t="s">
        <v>249</v>
      </c>
      <c r="P276" s="3" t="s">
        <v>8</v>
      </c>
      <c r="Q276" s="3" t="s">
        <v>9</v>
      </c>
    </row>
    <row r="277" spans="13:17" x14ac:dyDescent="0.35">
      <c r="O277" s="3" t="s">
        <v>148</v>
      </c>
      <c r="P277" s="3">
        <v>152.6</v>
      </c>
      <c r="Q277" s="3">
        <v>26.69</v>
      </c>
    </row>
    <row r="278" spans="13:17" x14ac:dyDescent="0.35">
      <c r="O278" s="3" t="s">
        <v>149</v>
      </c>
      <c r="P278" s="3">
        <v>227.86</v>
      </c>
      <c r="Q278" s="3">
        <v>26.69</v>
      </c>
    </row>
    <row r="279" spans="13:17" x14ac:dyDescent="0.35">
      <c r="O279" s="3" t="s">
        <v>150</v>
      </c>
      <c r="P279" s="3">
        <v>279.19</v>
      </c>
      <c r="Q279" s="3">
        <v>31.81</v>
      </c>
    </row>
    <row r="280" spans="13:17" x14ac:dyDescent="0.35">
      <c r="O280" s="3" t="s">
        <v>151</v>
      </c>
      <c r="P280" s="3">
        <v>356.1</v>
      </c>
      <c r="Q280" s="3">
        <v>28</v>
      </c>
    </row>
    <row r="281" spans="13:17" x14ac:dyDescent="0.35">
      <c r="O281" s="3" t="s">
        <v>152</v>
      </c>
      <c r="P281" s="3">
        <v>395.09</v>
      </c>
      <c r="Q281" s="3">
        <v>27.56</v>
      </c>
    </row>
    <row r="282" spans="13:17" x14ac:dyDescent="0.35">
      <c r="O282" s="3" t="s">
        <v>153</v>
      </c>
      <c r="P282" s="3">
        <v>536.30999999999995</v>
      </c>
      <c r="Q282" s="3">
        <v>27.56</v>
      </c>
    </row>
    <row r="283" spans="13:17" x14ac:dyDescent="0.35">
      <c r="O283" s="3" t="s">
        <v>212</v>
      </c>
      <c r="P283" s="3">
        <v>730.35</v>
      </c>
      <c r="Q283" s="3">
        <v>27.56</v>
      </c>
    </row>
    <row r="284" spans="13:17" x14ac:dyDescent="0.35">
      <c r="M284" t="s">
        <v>268</v>
      </c>
    </row>
    <row r="287" spans="13:17" x14ac:dyDescent="0.35">
      <c r="O287" s="3" t="s">
        <v>250</v>
      </c>
      <c r="P287" s="3" t="s">
        <v>8</v>
      </c>
      <c r="Q287" s="3" t="s">
        <v>9</v>
      </c>
    </row>
    <row r="288" spans="13:17" x14ac:dyDescent="0.35">
      <c r="O288" s="3" t="s">
        <v>214</v>
      </c>
      <c r="P288" s="3">
        <v>232.73</v>
      </c>
      <c r="Q288" s="3">
        <v>26.69</v>
      </c>
    </row>
    <row r="289" spans="15:17" x14ac:dyDescent="0.35">
      <c r="O289" s="3" t="s">
        <v>215</v>
      </c>
      <c r="P289" s="3">
        <v>388.12</v>
      </c>
      <c r="Q289" s="3">
        <v>26.69</v>
      </c>
    </row>
    <row r="290" spans="15:17" x14ac:dyDescent="0.35">
      <c r="O290" s="3" t="s">
        <v>216</v>
      </c>
      <c r="P290" s="3">
        <v>492.87</v>
      </c>
      <c r="Q290" s="3">
        <v>31.81</v>
      </c>
    </row>
    <row r="291" spans="15:17" x14ac:dyDescent="0.35">
      <c r="O291" s="3" t="s">
        <v>217</v>
      </c>
      <c r="P291" s="3">
        <v>623.20000000000005</v>
      </c>
      <c r="Q291" s="3">
        <v>28</v>
      </c>
    </row>
    <row r="292" spans="15:17" x14ac:dyDescent="0.35">
      <c r="O292" s="3" t="s">
        <v>218</v>
      </c>
      <c r="P292" s="3">
        <v>715.61</v>
      </c>
      <c r="Q292" s="3">
        <v>27.56</v>
      </c>
    </row>
    <row r="293" spans="15:17" x14ac:dyDescent="0.35">
      <c r="O293" s="3" t="s">
        <v>219</v>
      </c>
      <c r="P293" s="3">
        <v>1017.09</v>
      </c>
      <c r="Q293" s="3">
        <v>27.56</v>
      </c>
    </row>
    <row r="294" spans="15:17" x14ac:dyDescent="0.35">
      <c r="O294" s="3" t="s">
        <v>213</v>
      </c>
      <c r="P294" s="3">
        <v>1531.65</v>
      </c>
      <c r="Q294" s="3">
        <v>27.56</v>
      </c>
    </row>
    <row r="298" spans="15:17" x14ac:dyDescent="0.35">
      <c r="O298" s="3" t="s">
        <v>251</v>
      </c>
      <c r="P298" s="3" t="s">
        <v>8</v>
      </c>
      <c r="Q298" s="3" t="s">
        <v>9</v>
      </c>
    </row>
    <row r="299" spans="15:17" x14ac:dyDescent="0.35">
      <c r="O299" s="3" t="s">
        <v>154</v>
      </c>
      <c r="P299" s="3">
        <v>22.11</v>
      </c>
      <c r="Q299" s="3">
        <v>22.375</v>
      </c>
    </row>
    <row r="300" spans="15:17" x14ac:dyDescent="0.35">
      <c r="O300" s="3" t="s">
        <v>154</v>
      </c>
      <c r="P300" s="3">
        <v>22.11</v>
      </c>
      <c r="Q300" s="3">
        <v>22.375</v>
      </c>
    </row>
    <row r="301" spans="15:17" x14ac:dyDescent="0.35">
      <c r="O301" s="3" t="s">
        <v>155</v>
      </c>
      <c r="P301" s="3">
        <v>56.15</v>
      </c>
      <c r="Q301" s="3">
        <v>34.1875</v>
      </c>
    </row>
    <row r="302" spans="15:17" x14ac:dyDescent="0.35">
      <c r="O302" s="3" t="s">
        <v>155</v>
      </c>
      <c r="P302" s="3">
        <v>56.15</v>
      </c>
      <c r="Q302" s="3">
        <v>34.1875</v>
      </c>
    </row>
    <row r="303" spans="15:17" x14ac:dyDescent="0.35">
      <c r="O303" s="3" t="s">
        <v>155</v>
      </c>
      <c r="P303" s="3">
        <v>56.15</v>
      </c>
      <c r="Q303" s="3">
        <v>34.1875</v>
      </c>
    </row>
    <row r="304" spans="15:17" x14ac:dyDescent="0.35">
      <c r="O304" s="3" t="s">
        <v>155</v>
      </c>
      <c r="P304" s="3">
        <v>56.15</v>
      </c>
      <c r="Q304" s="3">
        <v>34.1875</v>
      </c>
    </row>
    <row r="305" spans="15:17" x14ac:dyDescent="0.35">
      <c r="O305" s="3" t="s">
        <v>202</v>
      </c>
      <c r="P305" s="3">
        <v>56.15</v>
      </c>
      <c r="Q305" s="3">
        <v>34.1875</v>
      </c>
    </row>
    <row r="309" spans="15:17" x14ac:dyDescent="0.35">
      <c r="O309" s="3" t="s">
        <v>261</v>
      </c>
      <c r="P309" s="3" t="s">
        <v>262</v>
      </c>
    </row>
    <row r="310" spans="15:17" x14ac:dyDescent="0.35">
      <c r="O310" s="3" t="str">
        <f t="shared" ref="O310:O327" si="3">A210&amp;" HP "&amp;B210&amp;" Ph"</f>
        <v>0.5 HP 1 Ph</v>
      </c>
      <c r="P310" s="3">
        <f t="shared" ref="P310:P327" si="4">MAX(C210:I210)</f>
        <v>25</v>
      </c>
    </row>
    <row r="311" spans="15:17" x14ac:dyDescent="0.35">
      <c r="O311" s="3" t="str">
        <f t="shared" si="3"/>
        <v>0.75 HP 1 Ph</v>
      </c>
      <c r="P311" s="3">
        <f t="shared" si="4"/>
        <v>25</v>
      </c>
    </row>
    <row r="312" spans="15:17" x14ac:dyDescent="0.35">
      <c r="O312" s="3" t="str">
        <f t="shared" si="3"/>
        <v>1 HP 1 Ph</v>
      </c>
      <c r="P312" s="3">
        <f t="shared" si="4"/>
        <v>33</v>
      </c>
    </row>
    <row r="313" spans="15:17" x14ac:dyDescent="0.35">
      <c r="O313" s="3" t="str">
        <f t="shared" si="3"/>
        <v>1.5 HP 1 Ph</v>
      </c>
      <c r="P313" s="3">
        <f t="shared" si="4"/>
        <v>32</v>
      </c>
    </row>
    <row r="314" spans="15:17" x14ac:dyDescent="0.35">
      <c r="O314" s="3" t="str">
        <f t="shared" si="3"/>
        <v>0.5 HP 3 Ph</v>
      </c>
      <c r="P314" s="3">
        <f t="shared" si="4"/>
        <v>25</v>
      </c>
    </row>
    <row r="315" spans="15:17" x14ac:dyDescent="0.35">
      <c r="O315" s="3" t="str">
        <f t="shared" si="3"/>
        <v>0.75 HP 3 Ph</v>
      </c>
      <c r="P315" s="3">
        <f t="shared" si="4"/>
        <v>25</v>
      </c>
    </row>
    <row r="316" spans="15:17" x14ac:dyDescent="0.35">
      <c r="O316" s="3" t="str">
        <f t="shared" si="3"/>
        <v>1 HP 3 Ph</v>
      </c>
      <c r="P316" s="3">
        <f t="shared" si="4"/>
        <v>39</v>
      </c>
    </row>
    <row r="317" spans="15:17" x14ac:dyDescent="0.35">
      <c r="O317" s="3" t="str">
        <f t="shared" si="3"/>
        <v>1.5 HP 3 Ph</v>
      </c>
      <c r="P317" s="3">
        <f t="shared" si="4"/>
        <v>47</v>
      </c>
    </row>
    <row r="318" spans="15:17" x14ac:dyDescent="0.35">
      <c r="O318" s="3" t="str">
        <f t="shared" si="3"/>
        <v>2 HP 3 Ph</v>
      </c>
      <c r="P318" s="3">
        <f t="shared" si="4"/>
        <v>46</v>
      </c>
    </row>
    <row r="319" spans="15:17" x14ac:dyDescent="0.35">
      <c r="O319" s="3" t="str">
        <f t="shared" si="3"/>
        <v>3 HP 3 Ph</v>
      </c>
      <c r="P319" s="3">
        <f t="shared" si="4"/>
        <v>46</v>
      </c>
    </row>
    <row r="320" spans="15:17" x14ac:dyDescent="0.35">
      <c r="O320" s="3" t="str">
        <f t="shared" si="3"/>
        <v>5 HP 3 Ph</v>
      </c>
      <c r="P320" s="3">
        <f t="shared" si="4"/>
        <v>86</v>
      </c>
    </row>
    <row r="321" spans="15:16" x14ac:dyDescent="0.35">
      <c r="O321" s="3" t="str">
        <f t="shared" si="3"/>
        <v>7.5 HP 3 Ph</v>
      </c>
      <c r="P321" s="3">
        <f t="shared" si="4"/>
        <v>105</v>
      </c>
    </row>
    <row r="322" spans="15:16" x14ac:dyDescent="0.35">
      <c r="O322" s="3" t="str">
        <f t="shared" si="3"/>
        <v>10 HP 3 Ph</v>
      </c>
      <c r="P322" s="3">
        <f t="shared" si="4"/>
        <v>150</v>
      </c>
    </row>
    <row r="323" spans="15:16" x14ac:dyDescent="0.35">
      <c r="O323" s="3" t="str">
        <f t="shared" si="3"/>
        <v>15 HP 3 Ph</v>
      </c>
      <c r="P323" s="3">
        <f t="shared" si="4"/>
        <v>150</v>
      </c>
    </row>
    <row r="324" spans="15:16" x14ac:dyDescent="0.35">
      <c r="O324" s="3" t="str">
        <f t="shared" si="3"/>
        <v>20 HP 3 Ph</v>
      </c>
      <c r="P324" s="3">
        <f t="shared" si="4"/>
        <v>400</v>
      </c>
    </row>
    <row r="325" spans="15:16" x14ac:dyDescent="0.35">
      <c r="O325" s="3" t="str">
        <f t="shared" si="3"/>
        <v>25 HP 3 Ph</v>
      </c>
      <c r="P325" s="3">
        <f t="shared" si="4"/>
        <v>504</v>
      </c>
    </row>
    <row r="326" spans="15:16" x14ac:dyDescent="0.35">
      <c r="O326" s="3" t="str">
        <f t="shared" si="3"/>
        <v>30 HP 3 Ph</v>
      </c>
      <c r="P326" s="3">
        <f t="shared" si="4"/>
        <v>504</v>
      </c>
    </row>
    <row r="327" spans="15:16" x14ac:dyDescent="0.35">
      <c r="O327" s="3" t="str">
        <f t="shared" si="3"/>
        <v>40 HP 3 Ph</v>
      </c>
      <c r="P327" s="3">
        <f t="shared" si="4"/>
        <v>750</v>
      </c>
    </row>
  </sheetData>
  <mergeCells count="80">
    <mergeCell ref="A107:A108"/>
    <mergeCell ref="A134:C134"/>
    <mergeCell ref="A135:A136"/>
    <mergeCell ref="B135:F135"/>
    <mergeCell ref="B156:E156"/>
    <mergeCell ref="A113:C113"/>
    <mergeCell ref="A128:A129"/>
    <mergeCell ref="B128:H128"/>
    <mergeCell ref="A120:C120"/>
    <mergeCell ref="A121:A122"/>
    <mergeCell ref="B121:F121"/>
    <mergeCell ref="A142:A143"/>
    <mergeCell ref="B142:J142"/>
    <mergeCell ref="A148:C148"/>
    <mergeCell ref="A149:A150"/>
    <mergeCell ref="B149:F149"/>
    <mergeCell ref="A86:A87"/>
    <mergeCell ref="B86:F86"/>
    <mergeCell ref="A177:A178"/>
    <mergeCell ref="A183:A184"/>
    <mergeCell ref="A189:A190"/>
    <mergeCell ref="B177:H177"/>
    <mergeCell ref="B183:H183"/>
    <mergeCell ref="A164:C164"/>
    <mergeCell ref="A165:A166"/>
    <mergeCell ref="A171:A172"/>
    <mergeCell ref="B165:H165"/>
    <mergeCell ref="B171:H171"/>
    <mergeCell ref="A162:E162"/>
    <mergeCell ref="A155:B155"/>
    <mergeCell ref="A156:A157"/>
    <mergeCell ref="A141:B141"/>
    <mergeCell ref="A14:B14"/>
    <mergeCell ref="A13:B13"/>
    <mergeCell ref="D14:F14"/>
    <mergeCell ref="D13:F13"/>
    <mergeCell ref="A72:A73"/>
    <mergeCell ref="A36:B36"/>
    <mergeCell ref="A16:B16"/>
    <mergeCell ref="A15:B15"/>
    <mergeCell ref="D15:F15"/>
    <mergeCell ref="D16:F16"/>
    <mergeCell ref="A34:E34"/>
    <mergeCell ref="B43:K43"/>
    <mergeCell ref="A57:A58"/>
    <mergeCell ref="A56:C56"/>
    <mergeCell ref="B72:F72"/>
    <mergeCell ref="B57:J57"/>
    <mergeCell ref="B100:F100"/>
    <mergeCell ref="A106:C106"/>
    <mergeCell ref="A49:B49"/>
    <mergeCell ref="A37:A38"/>
    <mergeCell ref="A42:B42"/>
    <mergeCell ref="A43:A44"/>
    <mergeCell ref="A71:C71"/>
    <mergeCell ref="B37:L37"/>
    <mergeCell ref="A50:A51"/>
    <mergeCell ref="B50:J50"/>
    <mergeCell ref="A93:A94"/>
    <mergeCell ref="B93:F93"/>
    <mergeCell ref="A92:C92"/>
    <mergeCell ref="A79:A80"/>
    <mergeCell ref="B79:F79"/>
    <mergeCell ref="A85:C85"/>
    <mergeCell ref="A78:C78"/>
    <mergeCell ref="A99:C99"/>
    <mergeCell ref="A208:A209"/>
    <mergeCell ref="B208:B209"/>
    <mergeCell ref="C208:I208"/>
    <mergeCell ref="B189:H189"/>
    <mergeCell ref="B202:H202"/>
    <mergeCell ref="A202:A203"/>
    <mergeCell ref="A201:D201"/>
    <mergeCell ref="A196:A197"/>
    <mergeCell ref="B196:H196"/>
    <mergeCell ref="A100:A101"/>
    <mergeCell ref="B107:F107"/>
    <mergeCell ref="A114:A115"/>
    <mergeCell ref="B114:F114"/>
    <mergeCell ref="A127:C127"/>
  </mergeCells>
  <dataValidations count="6">
    <dataValidation type="list" allowBlank="1" showInputMessage="1" showErrorMessage="1" sqref="B3">
      <formula1>Equipment</formula1>
    </dataValidation>
    <dataValidation type="list" allowBlank="1" showInputMessage="1" showErrorMessage="1" sqref="L5:L6">
      <formula1>$P$5:$P$6</formula1>
    </dataValidation>
    <dataValidation type="list" allowBlank="1" showInputMessage="1" showErrorMessage="1" sqref="B6:K6">
      <formula1>INDIRECT(SUBSTITUTE(SUBSTITUTE(SUBSTITUTE(B5," ",""),"/",""),"-",""))</formula1>
    </dataValidation>
    <dataValidation type="list" allowBlank="1" showInputMessage="1" showErrorMessage="1" sqref="B5:K5">
      <formula1>INDIRECT($B$3&amp;"Modules")</formula1>
    </dataValidation>
    <dataValidation type="list" allowBlank="1" showInputMessage="1" showErrorMessage="1" sqref="B8:K8">
      <formula1>IF($B$3=$S$4,Condensers,"")</formula1>
    </dataValidation>
    <dataValidation type="list" allowBlank="1" showInputMessage="1" showErrorMessage="1" sqref="B7:K7">
      <formula1>IF(OR(B$5="MAU Blower",B$5="PCU Blower"),Motor,"")</formula1>
    </dataValidation>
  </dataValidations>
  <pageMargins left="0.7" right="0.7" top="0.75" bottom="0.75" header="0.3" footer="0.3"/>
  <pageSetup orientation="portrait" r:id="rId1"/>
  <ignoredErrors>
    <ignoredError sqref="C16"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324"/>
  <sheetViews>
    <sheetView showGridLines="0" zoomScaleNormal="100" workbookViewId="0">
      <selection activeCell="R55" sqref="R55"/>
    </sheetView>
  </sheetViews>
  <sheetFormatPr defaultColWidth="10.453125" defaultRowHeight="14.5" x14ac:dyDescent="0.35"/>
  <cols>
    <col min="1" max="1" width="31.7265625" customWidth="1"/>
    <col min="2" max="2" width="33.54296875" customWidth="1"/>
    <col min="3" max="3" width="29.453125" customWidth="1"/>
    <col min="4" max="4" width="30.1796875" bestFit="1" customWidth="1"/>
    <col min="5" max="5" width="35" customWidth="1"/>
    <col min="6" max="6" width="31.1796875" customWidth="1"/>
    <col min="7" max="7" width="29.08984375" customWidth="1"/>
    <col min="8" max="8" width="32.26953125" customWidth="1"/>
    <col min="9" max="9" width="32.7265625" customWidth="1"/>
    <col min="10" max="10" width="43.81640625" customWidth="1"/>
    <col min="11" max="11" width="32.26953125" customWidth="1"/>
    <col min="12" max="15" width="25.1796875" customWidth="1"/>
    <col min="16" max="16" width="36" customWidth="1"/>
    <col min="17" max="17" width="31.1796875" customWidth="1"/>
    <col min="18" max="18" width="36.54296875" customWidth="1"/>
    <col min="19" max="19" width="31.1796875" customWidth="1"/>
    <col min="20" max="29" width="25.1796875" customWidth="1"/>
    <col min="30" max="255" width="9.1796875" customWidth="1"/>
  </cols>
  <sheetData>
    <row r="1" spans="1:29" ht="18.5" x14ac:dyDescent="0.35">
      <c r="A1" s="125" t="s">
        <v>220</v>
      </c>
      <c r="B1" s="126"/>
      <c r="C1" s="126"/>
      <c r="D1" s="126"/>
      <c r="E1" s="126"/>
      <c r="F1" s="47"/>
      <c r="G1" s="47"/>
      <c r="H1" s="47"/>
      <c r="I1" s="47"/>
      <c r="J1" s="47"/>
      <c r="K1" s="150" t="s">
        <v>274</v>
      </c>
      <c r="P1" s="8" t="s">
        <v>1</v>
      </c>
      <c r="S1" s="9"/>
      <c r="T1" s="5"/>
      <c r="U1" s="5"/>
      <c r="V1" s="5"/>
      <c r="W1" s="5"/>
      <c r="X1" s="5"/>
      <c r="Y1" s="5"/>
      <c r="Z1" s="5"/>
      <c r="AA1" s="5"/>
      <c r="AB1" s="5"/>
      <c r="AC1" s="5"/>
    </row>
    <row r="2" spans="1:29" ht="19" thickBot="1" x14ac:dyDescent="0.4">
      <c r="A2" s="127"/>
      <c r="B2" s="128"/>
      <c r="C2" s="128"/>
      <c r="D2" s="128"/>
      <c r="E2" s="128"/>
      <c r="F2" s="49"/>
      <c r="G2" s="49"/>
      <c r="H2" s="49"/>
      <c r="I2" s="49"/>
      <c r="J2" s="49"/>
      <c r="K2" s="129"/>
      <c r="O2" s="8"/>
    </row>
    <row r="3" spans="1:29" ht="15" thickBot="1" x14ac:dyDescent="0.4">
      <c r="A3" s="135" t="s">
        <v>225</v>
      </c>
      <c r="B3" s="136" t="s">
        <v>222</v>
      </c>
      <c r="C3" s="49"/>
      <c r="D3" s="49"/>
      <c r="E3" s="49"/>
      <c r="F3" s="49"/>
      <c r="G3" s="49"/>
      <c r="H3" s="49"/>
      <c r="I3" s="49"/>
      <c r="J3" s="49"/>
      <c r="K3" s="50"/>
      <c r="P3" s="7" t="s">
        <v>226</v>
      </c>
      <c r="Q3" s="7" t="s">
        <v>0</v>
      </c>
      <c r="S3" s="3" t="s">
        <v>224</v>
      </c>
    </row>
    <row r="4" spans="1:29" x14ac:dyDescent="0.35">
      <c r="A4" s="62" t="s">
        <v>121</v>
      </c>
      <c r="B4" s="12">
        <v>1</v>
      </c>
      <c r="C4" s="6">
        <f t="shared" ref="C4:K4" si="0">B4+1</f>
        <v>2</v>
      </c>
      <c r="D4" s="6">
        <f t="shared" si="0"/>
        <v>3</v>
      </c>
      <c r="E4" s="6">
        <f t="shared" si="0"/>
        <v>4</v>
      </c>
      <c r="F4" s="6">
        <f t="shared" si="0"/>
        <v>5</v>
      </c>
      <c r="G4" s="6">
        <f t="shared" si="0"/>
        <v>6</v>
      </c>
      <c r="H4" s="6">
        <f t="shared" si="0"/>
        <v>7</v>
      </c>
      <c r="I4" s="6">
        <f t="shared" si="0"/>
        <v>8</v>
      </c>
      <c r="J4" s="6">
        <f t="shared" si="0"/>
        <v>9</v>
      </c>
      <c r="K4" s="10">
        <f t="shared" si="0"/>
        <v>10</v>
      </c>
      <c r="L4" s="4"/>
      <c r="P4" s="7" t="s">
        <v>3</v>
      </c>
      <c r="Q4" s="16">
        <v>1</v>
      </c>
      <c r="S4" s="3" t="s">
        <v>222</v>
      </c>
    </row>
    <row r="5" spans="1:29" x14ac:dyDescent="0.35">
      <c r="A5" s="63" t="s">
        <v>120</v>
      </c>
      <c r="B5" s="134" t="s">
        <v>231</v>
      </c>
      <c r="C5" s="134" t="s">
        <v>227</v>
      </c>
      <c r="D5" s="134" t="s">
        <v>228</v>
      </c>
      <c r="E5" s="134" t="s">
        <v>240</v>
      </c>
      <c r="F5" s="134" t="s">
        <v>3</v>
      </c>
      <c r="G5" s="134" t="s">
        <v>3</v>
      </c>
      <c r="H5" s="134" t="s">
        <v>3</v>
      </c>
      <c r="I5" s="134" t="s">
        <v>3</v>
      </c>
      <c r="J5" s="134" t="s">
        <v>3</v>
      </c>
      <c r="K5" s="134" t="s">
        <v>3</v>
      </c>
      <c r="L5" s="11"/>
      <c r="P5" s="7" t="s">
        <v>227</v>
      </c>
      <c r="Q5" s="7">
        <f>2/3</f>
        <v>0.66666666666666663</v>
      </c>
      <c r="S5" s="3" t="s">
        <v>223</v>
      </c>
    </row>
    <row r="6" spans="1:29" x14ac:dyDescent="0.35">
      <c r="A6" s="63" t="s">
        <v>237</v>
      </c>
      <c r="B6" s="134" t="s">
        <v>32</v>
      </c>
      <c r="C6" s="134" t="s">
        <v>11</v>
      </c>
      <c r="D6" s="134" t="s">
        <v>21</v>
      </c>
      <c r="E6" s="134" t="s">
        <v>74</v>
      </c>
      <c r="F6" s="134"/>
      <c r="G6" s="134"/>
      <c r="H6" s="134"/>
      <c r="I6" s="134"/>
      <c r="J6" s="134"/>
      <c r="K6" s="134"/>
      <c r="L6" s="11"/>
      <c r="P6" s="7" t="s">
        <v>228</v>
      </c>
      <c r="Q6" s="7">
        <f>0.5</f>
        <v>0.5</v>
      </c>
    </row>
    <row r="7" spans="1:29" x14ac:dyDescent="0.35">
      <c r="A7" s="63" t="s">
        <v>269</v>
      </c>
      <c r="B7" s="134"/>
      <c r="C7" s="134" t="s">
        <v>270</v>
      </c>
      <c r="D7" s="134"/>
      <c r="E7" s="134"/>
      <c r="F7" s="134"/>
      <c r="G7" s="134"/>
      <c r="H7" s="134"/>
      <c r="I7" s="134"/>
      <c r="J7" s="134"/>
      <c r="K7" s="134"/>
      <c r="P7" s="7" t="s">
        <v>229</v>
      </c>
      <c r="Q7" s="7">
        <f t="shared" ref="Q7:Q20" si="1">0.5</f>
        <v>0.5</v>
      </c>
    </row>
    <row r="8" spans="1:29" x14ac:dyDescent="0.35">
      <c r="A8" s="63" t="str">
        <f>IF(B3=S4,"Condenser on top of module:","")</f>
        <v>Condenser on top of module:</v>
      </c>
      <c r="B8" s="134"/>
      <c r="C8" s="134" t="s">
        <v>161</v>
      </c>
      <c r="D8" s="134" t="s">
        <v>161</v>
      </c>
      <c r="E8" s="134"/>
      <c r="F8" s="134"/>
      <c r="G8" s="134"/>
      <c r="H8" s="134"/>
      <c r="I8" s="134"/>
      <c r="J8" s="134"/>
      <c r="K8" s="134"/>
      <c r="P8" s="7" t="s">
        <v>230</v>
      </c>
      <c r="Q8" s="7">
        <f t="shared" si="1"/>
        <v>0.5</v>
      </c>
      <c r="U8" s="4"/>
      <c r="V8" s="4"/>
      <c r="W8" s="4"/>
      <c r="X8" s="4"/>
      <c r="Y8" s="4"/>
      <c r="Z8" s="4"/>
      <c r="AA8" s="4"/>
      <c r="AB8" s="4"/>
      <c r="AC8" s="4"/>
    </row>
    <row r="9" spans="1:29" x14ac:dyDescent="0.35">
      <c r="A9" s="63" t="s">
        <v>122</v>
      </c>
      <c r="B9" s="17">
        <f>IFERROR(VLOOKUP(B6,$O$39:$Q$302,2,FALSE),0)+IFERROR(VLOOKUP(B7,$O$307:$P$324,2,FALSE),0)+IFERROR(VLOOKUP(B8,$O$210:$P$213,2,FALSE),0)</f>
        <v>355</v>
      </c>
      <c r="C9" s="17">
        <f>IFERROR(VLOOKUP(C6,$O$39:$Q$302,2,FALSE),0)+IFERROR(VLOOKUP(C7,$O$307:$P$324,2,FALSE),0)+IFERROR(VLOOKUP(C8,$O$210:$P$213,2,FALSE),0)</f>
        <v>362</v>
      </c>
      <c r="D9" s="17">
        <f t="shared" ref="D9:K9" si="2">IFERROR(VLOOKUP(D6,$O$39:$Q$302,2,FALSE),0)+IFERROR(VLOOKUP(D7,$O$307:$P$324,2,FALSE),0)+IFERROR(VLOOKUP(D8,$O$210:$P$213,2,FALSE),0)</f>
        <v>456</v>
      </c>
      <c r="E9" s="17">
        <f t="shared" si="2"/>
        <v>45</v>
      </c>
      <c r="F9" s="17">
        <f t="shared" si="2"/>
        <v>0</v>
      </c>
      <c r="G9" s="17">
        <f t="shared" si="2"/>
        <v>0</v>
      </c>
      <c r="H9" s="17">
        <f t="shared" si="2"/>
        <v>0</v>
      </c>
      <c r="I9" s="17">
        <f t="shared" si="2"/>
        <v>0</v>
      </c>
      <c r="J9" s="17">
        <f t="shared" si="2"/>
        <v>0</v>
      </c>
      <c r="K9" s="17">
        <f t="shared" si="2"/>
        <v>0</v>
      </c>
      <c r="M9" s="15" t="s">
        <v>7</v>
      </c>
      <c r="P9" s="7" t="s">
        <v>231</v>
      </c>
      <c r="Q9" s="7">
        <f t="shared" si="1"/>
        <v>0.5</v>
      </c>
      <c r="R9" s="5"/>
      <c r="U9" s="4"/>
      <c r="V9" s="4"/>
      <c r="W9" s="4"/>
      <c r="X9" s="4"/>
      <c r="Y9" s="4"/>
      <c r="Z9" s="4"/>
      <c r="AA9" s="4"/>
      <c r="AB9" s="4"/>
    </row>
    <row r="10" spans="1:29" ht="15" thickBot="1" x14ac:dyDescent="0.4">
      <c r="A10" s="64" t="s">
        <v>123</v>
      </c>
      <c r="B10" s="18">
        <f t="shared" ref="B10:K10" si="3">IFERROR(VLOOKUP(B6,$O$39:$Q$302,3,FALSE),0)</f>
        <v>42.125</v>
      </c>
      <c r="C10" s="18">
        <f t="shared" si="3"/>
        <v>32.125</v>
      </c>
      <c r="D10" s="18">
        <f t="shared" si="3"/>
        <v>42.125</v>
      </c>
      <c r="E10" s="18">
        <f t="shared" si="3"/>
        <v>44.375</v>
      </c>
      <c r="F10" s="18">
        <f t="shared" si="3"/>
        <v>0</v>
      </c>
      <c r="G10" s="18">
        <f t="shared" si="3"/>
        <v>0</v>
      </c>
      <c r="H10" s="18">
        <f t="shared" si="3"/>
        <v>0</v>
      </c>
      <c r="I10" s="18">
        <f t="shared" si="3"/>
        <v>0</v>
      </c>
      <c r="J10" s="18">
        <f t="shared" si="3"/>
        <v>0</v>
      </c>
      <c r="K10" s="18">
        <f t="shared" si="3"/>
        <v>0</v>
      </c>
      <c r="M10" s="14">
        <f>SUM(B11:K11)</f>
        <v>79844.270833333328</v>
      </c>
      <c r="N10" s="2"/>
      <c r="P10" s="7" t="s">
        <v>232</v>
      </c>
      <c r="Q10" s="7">
        <f t="shared" si="1"/>
        <v>0.5</v>
      </c>
    </row>
    <row r="11" spans="1:29" ht="15" thickBot="1" x14ac:dyDescent="0.4">
      <c r="A11" s="46" t="s">
        <v>2</v>
      </c>
      <c r="B11" s="14">
        <f>VLOOKUP(B5, $P$4:$Q$31,2,FALSE)*B10*B9</f>
        <v>7477.1875</v>
      </c>
      <c r="C11" s="14">
        <f>((IFERROR(VLOOKUP(C5, $P$4:$Q$31,2,FALSE),0)*(C10))+SUM(B10))*C9</f>
        <v>23002.083333333332</v>
      </c>
      <c r="D11" s="14">
        <f>((IFERROR(VLOOKUP(D5, $P$4:$Q$31,2,FALSE),0)*(D10))+SUM($B$10:C$10))*D9</f>
        <v>43462.5</v>
      </c>
      <c r="E11" s="14">
        <f>((IFERROR(VLOOKUP(E5, $P$4:$Q$31,2,FALSE),0)*(E10))+SUM($B$10:D$10))*E9</f>
        <v>5902.5</v>
      </c>
      <c r="F11" s="14">
        <f>((IFERROR(VLOOKUP(F5, $P$4:$Q$31,2,FALSE),0)*(F10))+SUM($B$10:E$10))*F9</f>
        <v>0</v>
      </c>
      <c r="G11" s="14">
        <f>((IFERROR(VLOOKUP(G5, $P$4:$Q$31,2,FALSE),0)*(G10))+SUM($B$10:F$10))*G9</f>
        <v>0</v>
      </c>
      <c r="H11" s="14">
        <f>((IFERROR(VLOOKUP(H5, $P$4:$Q$31,2,FALSE),0)*(H10))+SUM($B$10:G$10))*H9</f>
        <v>0</v>
      </c>
      <c r="I11" s="14">
        <f>((IFERROR(VLOOKUP(I5, $P$4:$Q$31,2,FALSE),0)*(I10))+SUM($B$10:H$10))*I9</f>
        <v>0</v>
      </c>
      <c r="J11" s="14">
        <f>((IFERROR(VLOOKUP(J5, $P$4:$Q$31,2,FALSE),0)*(J10))+SUM($B$10:I$10))*J9</f>
        <v>0</v>
      </c>
      <c r="K11" s="14">
        <f>((IFERROR(VLOOKUP(K5, $P$4:$Q$31,2,FALSE),0)*(K10))+SUM($B$10:J$10))*K9</f>
        <v>0</v>
      </c>
      <c r="P11" s="7" t="s">
        <v>233</v>
      </c>
      <c r="Q11" s="7">
        <f t="shared" si="1"/>
        <v>0.5</v>
      </c>
    </row>
    <row r="12" spans="1:29" x14ac:dyDescent="0.35">
      <c r="A12" s="65"/>
      <c r="B12" s="66"/>
      <c r="C12" s="66"/>
      <c r="D12" s="47"/>
      <c r="E12" s="47"/>
      <c r="F12" s="47"/>
      <c r="G12" s="47"/>
      <c r="H12" s="47"/>
      <c r="I12" s="47"/>
      <c r="J12" s="47"/>
      <c r="K12" s="57"/>
      <c r="P12" s="7" t="s">
        <v>234</v>
      </c>
      <c r="Q12" s="7">
        <f t="shared" si="1"/>
        <v>0.5</v>
      </c>
    </row>
    <row r="13" spans="1:29" ht="15.5" x14ac:dyDescent="0.35">
      <c r="A13" s="179" t="s">
        <v>6</v>
      </c>
      <c r="B13" s="180"/>
      <c r="C13" s="137">
        <f>SUM(B9:K9)</f>
        <v>1218</v>
      </c>
      <c r="D13" s="182" t="s">
        <v>4</v>
      </c>
      <c r="E13" s="183"/>
      <c r="F13" s="184"/>
      <c r="G13" s="49"/>
      <c r="H13" s="49"/>
      <c r="I13" s="49"/>
      <c r="J13" s="49"/>
      <c r="K13" s="50"/>
      <c r="P13" s="7" t="s">
        <v>236</v>
      </c>
      <c r="Q13" s="7">
        <f t="shared" si="1"/>
        <v>0.5</v>
      </c>
    </row>
    <row r="14" spans="1:29" ht="15.5" x14ac:dyDescent="0.35">
      <c r="A14" s="177" t="s">
        <v>195</v>
      </c>
      <c r="B14" s="178"/>
      <c r="C14" s="138">
        <f>M10/C13</f>
        <v>65.553588533114393</v>
      </c>
      <c r="D14" s="181" t="s">
        <v>5</v>
      </c>
      <c r="E14" s="181"/>
      <c r="F14" s="181"/>
      <c r="G14" s="49"/>
      <c r="H14" s="49"/>
      <c r="I14" s="49"/>
      <c r="J14" s="49"/>
      <c r="K14" s="50"/>
      <c r="P14" s="7" t="s">
        <v>235</v>
      </c>
      <c r="Q14" s="7">
        <f t="shared" si="1"/>
        <v>0.5</v>
      </c>
    </row>
    <row r="15" spans="1:29" ht="15.5" x14ac:dyDescent="0.35">
      <c r="A15" s="179" t="s">
        <v>194</v>
      </c>
      <c r="B15" s="180"/>
      <c r="C15" s="137">
        <f>((C13*C14)/(SUM(B10:K10)-SUMIFS(B10:K10,B5:K5,P16)-SUMIFS(B10:K10,B5:K5,P17)-SUMIFS(B10:K10,B5:K5,P31)))/2</f>
        <v>343.04735051915503</v>
      </c>
      <c r="D15" s="181" t="s">
        <v>197</v>
      </c>
      <c r="E15" s="181"/>
      <c r="F15" s="181"/>
      <c r="G15" s="49"/>
      <c r="H15" s="49"/>
      <c r="I15" s="49"/>
      <c r="J15" s="49"/>
      <c r="K15" s="50"/>
      <c r="P15" s="7" t="s">
        <v>238</v>
      </c>
      <c r="Q15" s="7">
        <f t="shared" si="1"/>
        <v>0.5</v>
      </c>
    </row>
    <row r="16" spans="1:29" ht="15.5" x14ac:dyDescent="0.35">
      <c r="A16" s="179" t="s">
        <v>193</v>
      </c>
      <c r="B16" s="180"/>
      <c r="C16" s="137">
        <f>(C13-(C15*2))/2</f>
        <v>265.95264948084497</v>
      </c>
      <c r="D16" s="181" t="s">
        <v>197</v>
      </c>
      <c r="E16" s="181"/>
      <c r="F16" s="181"/>
      <c r="G16" s="49"/>
      <c r="H16" s="49"/>
      <c r="I16" s="49"/>
      <c r="J16" s="49"/>
      <c r="K16" s="50"/>
      <c r="P16" s="7" t="s">
        <v>239</v>
      </c>
      <c r="Q16" s="7">
        <f>1/3</f>
        <v>0.33333333333333331</v>
      </c>
    </row>
    <row r="17" spans="1:17" ht="15" thickBot="1" x14ac:dyDescent="0.4">
      <c r="A17" s="55"/>
      <c r="B17" s="53"/>
      <c r="C17" s="53"/>
      <c r="D17" s="53"/>
      <c r="E17" s="53"/>
      <c r="F17" s="53"/>
      <c r="G17" s="53"/>
      <c r="H17" s="53"/>
      <c r="I17" s="53"/>
      <c r="J17" s="53"/>
      <c r="K17" s="54"/>
      <c r="P17" s="7" t="s">
        <v>240</v>
      </c>
      <c r="Q17" s="7">
        <f>1/3</f>
        <v>0.33333333333333331</v>
      </c>
    </row>
    <row r="18" spans="1:17" x14ac:dyDescent="0.35">
      <c r="A18" s="56"/>
      <c r="B18" s="47"/>
      <c r="C18" s="47"/>
      <c r="D18" s="47"/>
      <c r="E18" s="47"/>
      <c r="F18" s="47"/>
      <c r="G18" s="47"/>
      <c r="H18" s="47"/>
      <c r="I18" s="47"/>
      <c r="J18" s="47"/>
      <c r="K18" s="57"/>
      <c r="P18" s="7" t="s">
        <v>241</v>
      </c>
      <c r="Q18" s="7">
        <f t="shared" si="1"/>
        <v>0.5</v>
      </c>
    </row>
    <row r="19" spans="1:17" x14ac:dyDescent="0.35">
      <c r="A19" s="48"/>
      <c r="B19" s="49"/>
      <c r="C19" s="49"/>
      <c r="D19" s="60" t="s">
        <v>119</v>
      </c>
      <c r="E19" s="49"/>
      <c r="F19" s="49"/>
      <c r="G19" s="49"/>
      <c r="H19" s="49"/>
      <c r="I19" s="5"/>
      <c r="P19" s="7" t="s">
        <v>242</v>
      </c>
      <c r="Q19" s="7">
        <f t="shared" si="1"/>
        <v>0.5</v>
      </c>
    </row>
    <row r="20" spans="1:17" ht="14.5" customHeight="1" x14ac:dyDescent="0.35">
      <c r="A20" s="48"/>
      <c r="B20" s="49"/>
      <c r="C20" s="49"/>
      <c r="D20" s="198" t="s">
        <v>271</v>
      </c>
      <c r="E20" s="198"/>
      <c r="F20" s="198"/>
      <c r="G20" s="61"/>
      <c r="H20" s="61"/>
      <c r="I20" s="5"/>
      <c r="P20" s="7" t="s">
        <v>243</v>
      </c>
      <c r="Q20" s="7">
        <f t="shared" si="1"/>
        <v>0.5</v>
      </c>
    </row>
    <row r="21" spans="1:17" x14ac:dyDescent="0.35">
      <c r="A21" s="48"/>
      <c r="B21" s="49"/>
      <c r="C21" s="49"/>
      <c r="D21" s="198"/>
      <c r="E21" s="198"/>
      <c r="F21" s="198"/>
      <c r="G21" s="61"/>
      <c r="H21" s="61"/>
      <c r="I21" s="5"/>
    </row>
    <row r="22" spans="1:17" ht="14.5" customHeight="1" x14ac:dyDescent="0.35">
      <c r="A22" s="48"/>
      <c r="B22" s="49"/>
      <c r="C22" s="49"/>
      <c r="D22" s="198" t="s">
        <v>275</v>
      </c>
      <c r="E22" s="198"/>
      <c r="F22" s="198"/>
      <c r="G22" s="199" t="s">
        <v>276</v>
      </c>
      <c r="H22" s="199"/>
      <c r="I22" s="5"/>
      <c r="P22" s="133" t="s">
        <v>252</v>
      </c>
      <c r="Q22" t="s">
        <v>0</v>
      </c>
    </row>
    <row r="23" spans="1:17" ht="14.5" customHeight="1" x14ac:dyDescent="0.35">
      <c r="A23" s="48"/>
      <c r="B23" s="49"/>
      <c r="C23" s="49"/>
      <c r="D23" s="198"/>
      <c r="E23" s="198"/>
      <c r="F23" s="198"/>
      <c r="G23" s="61"/>
      <c r="H23" s="61"/>
      <c r="I23" s="5"/>
      <c r="P23" s="3" t="s">
        <v>3</v>
      </c>
      <c r="Q23" s="16">
        <v>1</v>
      </c>
    </row>
    <row r="24" spans="1:17" ht="14.5" customHeight="1" x14ac:dyDescent="0.35">
      <c r="A24" s="48"/>
      <c r="B24" s="49"/>
      <c r="C24" s="49"/>
      <c r="D24" s="198"/>
      <c r="E24" s="198"/>
      <c r="F24" s="198"/>
      <c r="G24" s="61"/>
      <c r="H24" s="61"/>
      <c r="I24" s="5"/>
      <c r="P24" s="3" t="s">
        <v>245</v>
      </c>
      <c r="Q24" s="7">
        <f>2/3</f>
        <v>0.66666666666666663</v>
      </c>
    </row>
    <row r="25" spans="1:17" x14ac:dyDescent="0.35">
      <c r="A25" s="48"/>
      <c r="B25" s="49"/>
      <c r="C25" s="49"/>
      <c r="G25" s="61"/>
      <c r="H25" s="61"/>
      <c r="I25" s="5"/>
      <c r="P25" s="3" t="s">
        <v>247</v>
      </c>
      <c r="Q25" s="7">
        <f t="shared" ref="Q25:Q30" si="4">0.5</f>
        <v>0.5</v>
      </c>
    </row>
    <row r="26" spans="1:17" ht="14.5" customHeight="1" x14ac:dyDescent="0.35">
      <c r="A26" s="48"/>
      <c r="B26" s="49"/>
      <c r="C26" s="49"/>
      <c r="D26" s="198" t="s">
        <v>272</v>
      </c>
      <c r="E26" s="198"/>
      <c r="F26" s="198"/>
      <c r="G26" s="61"/>
      <c r="H26" s="61"/>
      <c r="I26" s="5"/>
      <c r="P26" s="3" t="s">
        <v>246</v>
      </c>
      <c r="Q26" s="7">
        <f t="shared" si="4"/>
        <v>0.5</v>
      </c>
    </row>
    <row r="27" spans="1:17" ht="14.5" customHeight="1" x14ac:dyDescent="0.35">
      <c r="A27" s="48"/>
      <c r="B27" s="49"/>
      <c r="C27" s="49"/>
      <c r="D27" s="198"/>
      <c r="E27" s="198"/>
      <c r="F27" s="198"/>
      <c r="G27" s="61"/>
      <c r="H27" s="61"/>
      <c r="I27" s="5"/>
      <c r="P27" s="3" t="s">
        <v>248</v>
      </c>
      <c r="Q27" s="7">
        <f t="shared" si="4"/>
        <v>0.5</v>
      </c>
    </row>
    <row r="28" spans="1:17" x14ac:dyDescent="0.35">
      <c r="A28" s="48"/>
      <c r="B28" s="49"/>
      <c r="C28" s="49"/>
      <c r="D28" s="61"/>
      <c r="E28" s="61"/>
      <c r="F28" s="61"/>
      <c r="G28" s="61"/>
      <c r="H28" s="61"/>
      <c r="I28" s="5"/>
      <c r="P28" s="3" t="s">
        <v>249</v>
      </c>
      <c r="Q28" s="7">
        <f t="shared" si="4"/>
        <v>0.5</v>
      </c>
    </row>
    <row r="29" spans="1:17" x14ac:dyDescent="0.35">
      <c r="A29" s="48"/>
      <c r="B29" s="49"/>
      <c r="C29" s="49"/>
      <c r="D29" s="198" t="s">
        <v>273</v>
      </c>
      <c r="E29" s="198"/>
      <c r="F29" s="198"/>
      <c r="G29" s="61"/>
      <c r="H29" s="61"/>
      <c r="I29" s="49"/>
      <c r="J29" s="49"/>
      <c r="K29" s="50"/>
      <c r="P29" t="s">
        <v>253</v>
      </c>
      <c r="Q29" s="7">
        <f t="shared" si="4"/>
        <v>0.5</v>
      </c>
    </row>
    <row r="30" spans="1:17" x14ac:dyDescent="0.35">
      <c r="A30" s="48"/>
      <c r="B30" s="49"/>
      <c r="C30" s="49"/>
      <c r="D30" s="198"/>
      <c r="E30" s="198"/>
      <c r="F30" s="198"/>
      <c r="G30" s="49"/>
      <c r="H30" s="49"/>
      <c r="I30" s="49"/>
      <c r="J30" s="49"/>
      <c r="K30" s="50"/>
      <c r="P30" s="3" t="s">
        <v>250</v>
      </c>
      <c r="Q30" s="7">
        <f t="shared" si="4"/>
        <v>0.5</v>
      </c>
    </row>
    <row r="31" spans="1:17" x14ac:dyDescent="0.35">
      <c r="A31" s="48"/>
      <c r="B31" s="49"/>
      <c r="C31" s="49"/>
      <c r="D31" s="49"/>
      <c r="E31" s="49"/>
      <c r="F31" s="49"/>
      <c r="G31" s="49"/>
      <c r="H31" s="49"/>
      <c r="I31" s="49"/>
      <c r="J31" s="49"/>
      <c r="K31" s="50"/>
      <c r="P31" s="3" t="s">
        <v>251</v>
      </c>
      <c r="Q31" s="7">
        <f>1/3</f>
        <v>0.33333333333333331</v>
      </c>
    </row>
    <row r="32" spans="1:17" x14ac:dyDescent="0.35">
      <c r="A32" s="51"/>
      <c r="B32" s="52"/>
      <c r="C32" s="52"/>
      <c r="D32" s="49"/>
      <c r="E32" s="49"/>
      <c r="F32" s="49"/>
      <c r="G32" s="49"/>
      <c r="H32" s="49"/>
      <c r="I32" s="49"/>
      <c r="J32" s="49"/>
      <c r="K32" s="50"/>
    </row>
    <row r="33" spans="1:28" ht="15" thickBot="1" x14ac:dyDescent="0.4">
      <c r="A33" s="58"/>
      <c r="B33" s="59"/>
      <c r="C33" s="59"/>
      <c r="D33" s="53"/>
      <c r="E33" s="53"/>
      <c r="F33" s="53"/>
      <c r="G33" s="53"/>
      <c r="H33" s="53"/>
      <c r="I33" s="53"/>
      <c r="J33" s="53"/>
      <c r="K33" s="54"/>
    </row>
    <row r="34" spans="1:28" ht="18.5" x14ac:dyDescent="0.45">
      <c r="A34" s="185" t="s">
        <v>157</v>
      </c>
      <c r="B34" s="186"/>
      <c r="C34" s="186"/>
      <c r="D34" s="186"/>
      <c r="E34" s="186"/>
      <c r="F34" s="67"/>
      <c r="G34" s="67"/>
      <c r="H34" s="67"/>
      <c r="I34" s="67"/>
      <c r="J34" s="67"/>
      <c r="K34" s="67"/>
      <c r="L34" s="68"/>
    </row>
    <row r="35" spans="1:28" x14ac:dyDescent="0.35">
      <c r="A35" s="69"/>
      <c r="B35" s="70"/>
      <c r="C35" s="70"/>
      <c r="D35" s="5"/>
      <c r="E35" s="5"/>
      <c r="F35" s="5"/>
      <c r="G35" s="5"/>
      <c r="H35" s="5"/>
      <c r="I35" s="5"/>
      <c r="J35" s="5"/>
      <c r="K35" s="5"/>
      <c r="L35" s="71"/>
    </row>
    <row r="36" spans="1:28" ht="16" thickBot="1" x14ac:dyDescent="0.4">
      <c r="A36" s="151" t="s">
        <v>18</v>
      </c>
      <c r="B36" s="173"/>
      <c r="C36" s="70"/>
      <c r="D36" s="5"/>
      <c r="E36" s="5"/>
      <c r="F36" s="5"/>
      <c r="G36" s="5"/>
      <c r="H36" s="5"/>
      <c r="I36" s="5"/>
      <c r="J36" s="5"/>
      <c r="K36" s="5"/>
      <c r="L36" s="71"/>
    </row>
    <row r="37" spans="1:28" ht="15" thickBot="1" x14ac:dyDescent="0.4">
      <c r="A37" s="164" t="s">
        <v>17</v>
      </c>
      <c r="B37" s="174" t="s">
        <v>10</v>
      </c>
      <c r="C37" s="175"/>
      <c r="D37" s="175"/>
      <c r="E37" s="175"/>
      <c r="F37" s="175"/>
      <c r="G37" s="175"/>
      <c r="H37" s="175"/>
      <c r="I37" s="175"/>
      <c r="J37" s="175"/>
      <c r="K37" s="175"/>
      <c r="L37" s="176"/>
    </row>
    <row r="38" spans="1:28" ht="15" thickBot="1" x14ac:dyDescent="0.4">
      <c r="A38" s="169"/>
      <c r="B38" s="140" t="s">
        <v>11</v>
      </c>
      <c r="C38" s="27" t="s">
        <v>12</v>
      </c>
      <c r="D38" s="27" t="s">
        <v>13</v>
      </c>
      <c r="E38" s="44" t="s">
        <v>263</v>
      </c>
      <c r="F38" s="27" t="s">
        <v>14</v>
      </c>
      <c r="G38" s="27" t="s">
        <v>15</v>
      </c>
      <c r="H38" s="44" t="s">
        <v>264</v>
      </c>
      <c r="I38" s="44" t="s">
        <v>265</v>
      </c>
      <c r="J38" s="44" t="s">
        <v>16</v>
      </c>
      <c r="K38" s="44" t="s">
        <v>266</v>
      </c>
      <c r="L38" s="142" t="s">
        <v>267</v>
      </c>
      <c r="O38" s="3" t="s">
        <v>227</v>
      </c>
      <c r="P38" s="130" t="s">
        <v>8</v>
      </c>
      <c r="Q38" s="130" t="s">
        <v>9</v>
      </c>
    </row>
    <row r="39" spans="1:28" x14ac:dyDescent="0.35">
      <c r="A39" s="33" t="s">
        <v>8</v>
      </c>
      <c r="B39" s="34">
        <v>205</v>
      </c>
      <c r="C39" s="35">
        <v>350</v>
      </c>
      <c r="D39" s="35">
        <v>360</v>
      </c>
      <c r="E39" s="36">
        <v>260</v>
      </c>
      <c r="F39" s="35">
        <v>435</v>
      </c>
      <c r="G39" s="35">
        <v>735</v>
      </c>
      <c r="H39" s="36">
        <v>428</v>
      </c>
      <c r="I39" s="36">
        <v>531</v>
      </c>
      <c r="J39" s="36">
        <v>1105</v>
      </c>
      <c r="K39" s="36">
        <v>1067</v>
      </c>
      <c r="L39" s="143">
        <v>1271</v>
      </c>
      <c r="O39" s="131" t="s">
        <v>11</v>
      </c>
      <c r="P39" s="7">
        <v>205</v>
      </c>
      <c r="Q39" s="7">
        <v>32.125</v>
      </c>
    </row>
    <row r="40" spans="1:28" ht="15" thickBot="1" x14ac:dyDescent="0.4">
      <c r="A40" s="32" t="s">
        <v>9</v>
      </c>
      <c r="B40" s="31">
        <v>32.125</v>
      </c>
      <c r="C40" s="19">
        <v>40.125</v>
      </c>
      <c r="D40" s="19">
        <v>40.125</v>
      </c>
      <c r="E40" s="20">
        <v>32.125</v>
      </c>
      <c r="F40" s="19">
        <v>45.125</v>
      </c>
      <c r="G40" s="19">
        <v>64.1875</v>
      </c>
      <c r="H40" s="20">
        <v>40.125</v>
      </c>
      <c r="I40" s="20">
        <v>45.125</v>
      </c>
      <c r="J40" s="20">
        <v>74.1875</v>
      </c>
      <c r="K40" s="20">
        <v>64.1875</v>
      </c>
      <c r="L40" s="80">
        <v>74.1875</v>
      </c>
      <c r="O40" s="131" t="s">
        <v>12</v>
      </c>
      <c r="P40" s="7">
        <v>350</v>
      </c>
      <c r="Q40" s="7">
        <v>40.125</v>
      </c>
    </row>
    <row r="41" spans="1:28" x14ac:dyDescent="0.35">
      <c r="A41" s="72"/>
      <c r="B41" s="5"/>
      <c r="C41" s="5"/>
      <c r="D41" s="5"/>
      <c r="E41" s="5"/>
      <c r="F41" s="5"/>
      <c r="G41" s="5"/>
      <c r="H41" s="5"/>
      <c r="I41" s="5"/>
      <c r="J41" s="5"/>
      <c r="K41" s="5"/>
      <c r="L41" s="71"/>
      <c r="O41" s="131" t="s">
        <v>13</v>
      </c>
      <c r="P41" s="7">
        <v>360</v>
      </c>
      <c r="Q41" s="7">
        <v>40.125</v>
      </c>
    </row>
    <row r="42" spans="1:28" ht="16" thickBot="1" x14ac:dyDescent="0.4">
      <c r="A42" s="151" t="s">
        <v>19</v>
      </c>
      <c r="B42" s="173"/>
      <c r="C42" s="70"/>
      <c r="D42" s="5"/>
      <c r="E42" s="5"/>
      <c r="F42" s="5"/>
      <c r="G42" s="5"/>
      <c r="H42" s="5"/>
      <c r="I42" s="5"/>
      <c r="J42" s="5"/>
      <c r="K42" s="5"/>
      <c r="L42" s="71"/>
      <c r="N42" s="13"/>
      <c r="O42" s="131" t="s">
        <v>263</v>
      </c>
      <c r="P42" s="7">
        <v>260</v>
      </c>
      <c r="Q42" s="7">
        <v>32.125</v>
      </c>
      <c r="R42" s="13"/>
      <c r="S42" s="13"/>
      <c r="T42" s="13"/>
      <c r="U42" s="13"/>
      <c r="V42" s="13"/>
      <c r="W42" s="13"/>
      <c r="X42" s="13"/>
      <c r="Y42" s="13"/>
      <c r="Z42" s="13"/>
      <c r="AA42" s="13"/>
      <c r="AB42" s="13"/>
    </row>
    <row r="43" spans="1:28" ht="15" thickBot="1" x14ac:dyDescent="0.4">
      <c r="A43" s="168" t="s">
        <v>17</v>
      </c>
      <c r="B43" s="187" t="s">
        <v>20</v>
      </c>
      <c r="C43" s="188"/>
      <c r="D43" s="188"/>
      <c r="E43" s="188"/>
      <c r="F43" s="188"/>
      <c r="G43" s="188"/>
      <c r="H43" s="188"/>
      <c r="I43" s="188"/>
      <c r="J43" s="188"/>
      <c r="K43" s="189"/>
      <c r="L43" s="71"/>
      <c r="M43" s="13"/>
      <c r="N43" s="4"/>
      <c r="O43" s="131" t="s">
        <v>14</v>
      </c>
      <c r="P43" s="7">
        <v>435</v>
      </c>
      <c r="Q43" s="7">
        <v>45.125</v>
      </c>
      <c r="R43" s="4"/>
      <c r="S43" s="4"/>
      <c r="T43" s="4"/>
      <c r="U43" s="4"/>
      <c r="V43" s="4"/>
      <c r="W43" s="4"/>
      <c r="X43" s="4"/>
      <c r="Y43" s="4"/>
      <c r="Z43" s="4"/>
      <c r="AA43" s="4"/>
      <c r="AB43" s="4"/>
    </row>
    <row r="44" spans="1:28" ht="15" thickBot="1" x14ac:dyDescent="0.4">
      <c r="A44" s="169"/>
      <c r="B44" s="43" t="s">
        <v>21</v>
      </c>
      <c r="C44" s="27" t="s">
        <v>22</v>
      </c>
      <c r="D44" s="27" t="s">
        <v>23</v>
      </c>
      <c r="E44" s="27" t="s">
        <v>24</v>
      </c>
      <c r="F44" s="27" t="s">
        <v>25</v>
      </c>
      <c r="G44" s="27" t="s">
        <v>26</v>
      </c>
      <c r="H44" s="27" t="s">
        <v>27</v>
      </c>
      <c r="I44" s="27" t="s">
        <v>28</v>
      </c>
      <c r="J44" s="144" t="s">
        <v>29</v>
      </c>
      <c r="K44" s="145" t="s">
        <v>30</v>
      </c>
      <c r="L44" s="71"/>
      <c r="M44" s="4"/>
      <c r="N44" s="4"/>
      <c r="O44" s="131" t="s">
        <v>15</v>
      </c>
      <c r="P44" s="7">
        <v>735</v>
      </c>
      <c r="Q44" s="7">
        <v>64.1875</v>
      </c>
      <c r="R44" s="4"/>
      <c r="S44" s="4"/>
      <c r="T44" s="4"/>
      <c r="U44" s="4"/>
      <c r="V44" s="4"/>
      <c r="W44" s="4"/>
      <c r="X44" s="4"/>
      <c r="Y44" s="4"/>
      <c r="Z44" s="4"/>
      <c r="AA44" s="4"/>
      <c r="AB44" s="4"/>
    </row>
    <row r="45" spans="1:28" x14ac:dyDescent="0.35">
      <c r="A45" s="28" t="s">
        <v>8</v>
      </c>
      <c r="B45" s="30">
        <v>345</v>
      </c>
      <c r="C45" s="12">
        <v>350</v>
      </c>
      <c r="D45" s="12">
        <v>420</v>
      </c>
      <c r="E45" s="12">
        <v>425</v>
      </c>
      <c r="F45" s="12">
        <v>450</v>
      </c>
      <c r="G45" s="22">
        <v>455</v>
      </c>
      <c r="H45" s="12">
        <v>690</v>
      </c>
      <c r="I45" s="12">
        <v>705</v>
      </c>
      <c r="J45" s="26">
        <v>830</v>
      </c>
      <c r="K45" s="7">
        <v>845</v>
      </c>
      <c r="L45" s="71"/>
      <c r="M45" s="4"/>
      <c r="N45" s="4"/>
      <c r="O45" s="131" t="s">
        <v>264</v>
      </c>
      <c r="P45" s="7">
        <v>428</v>
      </c>
      <c r="Q45" s="7">
        <v>40.125</v>
      </c>
      <c r="R45" s="4"/>
      <c r="S45" s="4"/>
      <c r="T45" s="4"/>
      <c r="U45" s="4"/>
      <c r="V45" s="4"/>
      <c r="W45" s="4"/>
      <c r="X45" s="4"/>
      <c r="Y45" s="4"/>
      <c r="Z45" s="4"/>
      <c r="AA45" s="4"/>
      <c r="AB45" s="4"/>
    </row>
    <row r="46" spans="1:28" ht="15" thickBot="1" x14ac:dyDescent="0.4">
      <c r="A46" s="24" t="s">
        <v>9</v>
      </c>
      <c r="B46" s="31">
        <v>42.125</v>
      </c>
      <c r="C46" s="19">
        <v>42.125</v>
      </c>
      <c r="D46" s="19">
        <v>42.125</v>
      </c>
      <c r="E46" s="19">
        <v>42.125</v>
      </c>
      <c r="F46" s="19">
        <v>42.125</v>
      </c>
      <c r="G46" s="23">
        <v>42.125</v>
      </c>
      <c r="H46" s="19">
        <v>54.1875</v>
      </c>
      <c r="I46" s="19">
        <v>54.1875</v>
      </c>
      <c r="J46" s="19">
        <v>54.1875</v>
      </c>
      <c r="K46" s="7">
        <v>54.1875</v>
      </c>
      <c r="L46" s="71"/>
      <c r="M46" s="4"/>
      <c r="N46" s="4"/>
      <c r="O46" s="131" t="s">
        <v>265</v>
      </c>
      <c r="P46" s="7">
        <v>531</v>
      </c>
      <c r="Q46" s="7">
        <v>45.125</v>
      </c>
      <c r="R46" s="4"/>
      <c r="V46" s="4"/>
      <c r="W46" s="4"/>
      <c r="X46" s="4"/>
      <c r="Y46" s="4"/>
      <c r="Z46" s="4"/>
      <c r="AA46" s="4"/>
      <c r="AB46" s="4"/>
    </row>
    <row r="47" spans="1:28" x14ac:dyDescent="0.35">
      <c r="A47" s="73"/>
      <c r="B47" s="4"/>
      <c r="C47" s="4"/>
      <c r="D47" s="4"/>
      <c r="E47" s="4"/>
      <c r="F47" s="4"/>
      <c r="G47" s="4"/>
      <c r="H47" s="4"/>
      <c r="I47" s="4"/>
      <c r="J47" s="4"/>
      <c r="K47" s="4"/>
      <c r="L47" s="71"/>
      <c r="M47" s="4"/>
      <c r="N47" s="4"/>
      <c r="O47" s="131" t="s">
        <v>16</v>
      </c>
      <c r="P47" s="7">
        <v>1105</v>
      </c>
      <c r="Q47" s="7">
        <v>74.1875</v>
      </c>
      <c r="R47" s="4"/>
      <c r="V47" s="4"/>
      <c r="W47" s="4"/>
      <c r="X47" s="4"/>
      <c r="Y47" s="4"/>
      <c r="Z47" s="4"/>
      <c r="AA47" s="4"/>
      <c r="AB47" s="4"/>
    </row>
    <row r="48" spans="1:28" x14ac:dyDescent="0.35">
      <c r="A48" s="73"/>
      <c r="B48" s="5"/>
      <c r="C48" s="5"/>
      <c r="D48" s="5"/>
      <c r="E48" s="5"/>
      <c r="F48" s="5"/>
      <c r="G48" s="5"/>
      <c r="H48" s="5"/>
      <c r="I48" s="5"/>
      <c r="J48" s="5"/>
      <c r="K48" s="5"/>
      <c r="L48" s="71"/>
      <c r="M48" s="4"/>
      <c r="N48" s="4"/>
      <c r="O48" s="131" t="s">
        <v>266</v>
      </c>
      <c r="P48" s="7">
        <v>1067</v>
      </c>
      <c r="Q48" s="7">
        <v>64.1875</v>
      </c>
      <c r="R48" s="4"/>
      <c r="S48" s="4"/>
      <c r="T48" s="4"/>
      <c r="U48" s="4"/>
      <c r="V48" s="4"/>
      <c r="W48" s="4"/>
      <c r="X48" s="4"/>
      <c r="Y48" s="4"/>
      <c r="Z48" s="4"/>
      <c r="AA48" s="4"/>
      <c r="AB48" s="4"/>
    </row>
    <row r="49" spans="1:61" ht="16" thickBot="1" x14ac:dyDescent="0.4">
      <c r="A49" s="151" t="s">
        <v>93</v>
      </c>
      <c r="B49" s="173"/>
      <c r="C49" s="70"/>
      <c r="D49" s="5"/>
      <c r="E49" s="5"/>
      <c r="F49" s="5"/>
      <c r="G49" s="5"/>
      <c r="H49" s="5"/>
      <c r="I49" s="5"/>
      <c r="J49" s="5"/>
      <c r="K49" s="5"/>
      <c r="L49" s="71"/>
      <c r="M49" s="4"/>
      <c r="N49" s="4"/>
      <c r="O49" s="131" t="s">
        <v>267</v>
      </c>
      <c r="P49" s="7">
        <v>1271</v>
      </c>
      <c r="Q49" s="7">
        <v>74.1875</v>
      </c>
      <c r="R49" s="4"/>
      <c r="S49" s="4"/>
      <c r="T49" s="4"/>
      <c r="U49" s="4"/>
      <c r="V49" s="4"/>
      <c r="W49" s="4"/>
      <c r="X49" s="4"/>
      <c r="Y49" s="4"/>
      <c r="Z49" s="4"/>
      <c r="AA49" s="4"/>
      <c r="AB49" s="4"/>
    </row>
    <row r="50" spans="1:61" x14ac:dyDescent="0.35">
      <c r="A50" s="168" t="s">
        <v>17</v>
      </c>
      <c r="B50" s="170" t="s">
        <v>20</v>
      </c>
      <c r="C50" s="171"/>
      <c r="D50" s="171"/>
      <c r="E50" s="171"/>
      <c r="F50" s="171"/>
      <c r="G50" s="171"/>
      <c r="H50" s="171"/>
      <c r="I50" s="171"/>
      <c r="J50" s="172"/>
      <c r="K50" s="38"/>
      <c r="L50" s="71"/>
      <c r="M50" s="4"/>
      <c r="N50" s="4"/>
      <c r="R50" s="4"/>
      <c r="S50" s="4"/>
      <c r="T50" s="4"/>
      <c r="U50" s="4"/>
      <c r="V50" s="4"/>
      <c r="W50" s="4"/>
      <c r="X50" s="4"/>
      <c r="Y50" s="4"/>
      <c r="Z50" s="4"/>
      <c r="AA50" s="4"/>
      <c r="AB50" s="4"/>
    </row>
    <row r="51" spans="1:61" ht="15" thickBot="1" x14ac:dyDescent="0.4">
      <c r="A51" s="169"/>
      <c r="B51" s="29" t="s">
        <v>94</v>
      </c>
      <c r="C51" s="21" t="s">
        <v>95</v>
      </c>
      <c r="D51" s="21" t="s">
        <v>96</v>
      </c>
      <c r="E51" s="21" t="s">
        <v>97</v>
      </c>
      <c r="F51" s="21" t="s">
        <v>98</v>
      </c>
      <c r="G51" s="21" t="s">
        <v>99</v>
      </c>
      <c r="H51" s="21" t="s">
        <v>100</v>
      </c>
      <c r="I51" s="21" t="s">
        <v>101</v>
      </c>
      <c r="J51" s="25" t="s">
        <v>102</v>
      </c>
      <c r="K51" s="13"/>
      <c r="L51" s="71"/>
      <c r="M51" s="4"/>
      <c r="N51" s="4"/>
      <c r="R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row>
    <row r="52" spans="1:61" ht="15" customHeight="1" x14ac:dyDescent="0.35">
      <c r="A52" s="28" t="s">
        <v>8</v>
      </c>
      <c r="B52" s="39">
        <v>300</v>
      </c>
      <c r="C52" s="6">
        <v>300</v>
      </c>
      <c r="D52" s="6">
        <v>300</v>
      </c>
      <c r="E52" s="6">
        <v>300</v>
      </c>
      <c r="F52" s="6">
        <v>380</v>
      </c>
      <c r="G52" s="45">
        <v>380</v>
      </c>
      <c r="H52" s="6">
        <v>450</v>
      </c>
      <c r="I52" s="6">
        <v>710</v>
      </c>
      <c r="J52" s="147">
        <v>840</v>
      </c>
      <c r="K52" s="4"/>
      <c r="L52" s="71"/>
      <c r="M52" s="4"/>
      <c r="N52" s="4"/>
      <c r="O52" s="7" t="s">
        <v>228</v>
      </c>
      <c r="P52" s="3"/>
      <c r="Q52" s="3"/>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row>
    <row r="53" spans="1:61" s="41" customFormat="1" ht="15" customHeight="1" thickBot="1" x14ac:dyDescent="0.4">
      <c r="A53" s="24" t="s">
        <v>9</v>
      </c>
      <c r="B53" s="31">
        <v>42.125</v>
      </c>
      <c r="C53" s="19">
        <v>42.125</v>
      </c>
      <c r="D53" s="19">
        <v>42.125</v>
      </c>
      <c r="E53" s="19">
        <v>42.125</v>
      </c>
      <c r="F53" s="19">
        <v>42.125</v>
      </c>
      <c r="G53" s="23">
        <v>42.125</v>
      </c>
      <c r="H53" s="23">
        <v>42.125</v>
      </c>
      <c r="I53" s="19">
        <v>54.1875</v>
      </c>
      <c r="J53" s="20">
        <v>54.1875</v>
      </c>
      <c r="K53" s="4"/>
      <c r="L53" s="71"/>
      <c r="M53" s="4"/>
      <c r="O53" s="131" t="s">
        <v>21</v>
      </c>
      <c r="P53" s="7">
        <v>345</v>
      </c>
      <c r="Q53" s="7">
        <v>42.125</v>
      </c>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row>
    <row r="54" spans="1:61" ht="15" customHeight="1" x14ac:dyDescent="0.35">
      <c r="A54" s="73"/>
      <c r="B54" s="4"/>
      <c r="C54" s="4"/>
      <c r="D54" s="4"/>
      <c r="E54" s="4"/>
      <c r="F54" s="4"/>
      <c r="G54" s="4"/>
      <c r="H54" s="4"/>
      <c r="I54" s="4"/>
      <c r="J54" s="4"/>
      <c r="K54" s="4"/>
      <c r="L54" s="76"/>
      <c r="M54" s="41"/>
      <c r="O54" s="131" t="s">
        <v>22</v>
      </c>
      <c r="P54" s="7">
        <v>350</v>
      </c>
      <c r="Q54" s="7">
        <v>42.125</v>
      </c>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row>
    <row r="55" spans="1:61" x14ac:dyDescent="0.35">
      <c r="A55" s="74"/>
      <c r="B55" s="42"/>
      <c r="C55" s="42"/>
      <c r="D55" s="75"/>
      <c r="E55" s="75"/>
      <c r="F55" s="75"/>
      <c r="G55" s="75"/>
      <c r="H55" s="75"/>
      <c r="I55" s="75"/>
      <c r="J55" s="75"/>
      <c r="K55" s="75"/>
      <c r="L55" s="71"/>
      <c r="O55" s="131" t="s">
        <v>23</v>
      </c>
      <c r="P55" s="7">
        <v>420</v>
      </c>
      <c r="Q55" s="7">
        <v>42.125</v>
      </c>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row>
    <row r="56" spans="1:61" ht="16" thickBot="1" x14ac:dyDescent="0.4">
      <c r="A56" s="151" t="s">
        <v>31</v>
      </c>
      <c r="B56" s="152"/>
      <c r="C56" s="152"/>
      <c r="D56" s="78"/>
      <c r="E56" s="78"/>
      <c r="F56" s="78"/>
      <c r="G56" s="78"/>
      <c r="H56" s="78"/>
      <c r="I56" s="78"/>
      <c r="J56" s="78"/>
      <c r="K56" s="5"/>
      <c r="L56" s="71"/>
      <c r="O56" s="131" t="s">
        <v>24</v>
      </c>
      <c r="P56" s="7">
        <v>425</v>
      </c>
      <c r="Q56" s="7">
        <v>42.125</v>
      </c>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row>
    <row r="57" spans="1:61" x14ac:dyDescent="0.35">
      <c r="A57" s="190" t="s">
        <v>17</v>
      </c>
      <c r="B57" s="170" t="s">
        <v>192</v>
      </c>
      <c r="C57" s="171"/>
      <c r="D57" s="171"/>
      <c r="E57" s="171"/>
      <c r="F57" s="171"/>
      <c r="G57" s="171"/>
      <c r="H57" s="171"/>
      <c r="I57" s="171"/>
      <c r="J57" s="172"/>
      <c r="K57" s="38"/>
      <c r="L57" s="71"/>
      <c r="O57" s="131" t="s">
        <v>25</v>
      </c>
      <c r="P57" s="7">
        <v>450</v>
      </c>
      <c r="Q57" s="7">
        <v>42.125</v>
      </c>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row>
    <row r="58" spans="1:61" ht="15" thickBot="1" x14ac:dyDescent="0.4">
      <c r="A58" s="169"/>
      <c r="B58" s="29" t="s">
        <v>167</v>
      </c>
      <c r="C58" s="21" t="s">
        <v>168</v>
      </c>
      <c r="D58" s="21" t="s">
        <v>169</v>
      </c>
      <c r="E58" s="21" t="s">
        <v>170</v>
      </c>
      <c r="F58" s="25" t="s">
        <v>171</v>
      </c>
      <c r="G58" s="21" t="s">
        <v>172</v>
      </c>
      <c r="H58" s="21" t="s">
        <v>173</v>
      </c>
      <c r="I58" s="21" t="s">
        <v>174</v>
      </c>
      <c r="J58" s="25" t="s">
        <v>175</v>
      </c>
      <c r="K58" s="38"/>
      <c r="L58" s="71"/>
      <c r="O58" s="131" t="s">
        <v>26</v>
      </c>
      <c r="P58" s="7">
        <v>455</v>
      </c>
      <c r="Q58" s="7">
        <v>42.125</v>
      </c>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row>
    <row r="59" spans="1:61" x14ac:dyDescent="0.35">
      <c r="A59" s="28" t="s">
        <v>8</v>
      </c>
      <c r="B59" s="39">
        <v>567</v>
      </c>
      <c r="C59" s="6">
        <v>597</v>
      </c>
      <c r="D59" s="6">
        <v>652</v>
      </c>
      <c r="E59" s="6">
        <v>726</v>
      </c>
      <c r="F59" s="147">
        <v>595</v>
      </c>
      <c r="G59" s="6">
        <v>687</v>
      </c>
      <c r="H59" s="6">
        <v>766</v>
      </c>
      <c r="I59" s="6">
        <v>654</v>
      </c>
      <c r="J59" s="147">
        <v>808</v>
      </c>
      <c r="K59" s="38"/>
      <c r="L59" s="71"/>
      <c r="O59" s="131" t="s">
        <v>27</v>
      </c>
      <c r="P59" s="7">
        <v>690</v>
      </c>
      <c r="Q59" s="7">
        <v>54.1875</v>
      </c>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row>
    <row r="60" spans="1:61" ht="15" thickBot="1" x14ac:dyDescent="0.4">
      <c r="A60" s="24" t="s">
        <v>9</v>
      </c>
      <c r="B60" s="31">
        <v>60</v>
      </c>
      <c r="C60" s="19">
        <v>60</v>
      </c>
      <c r="D60" s="19">
        <v>60</v>
      </c>
      <c r="E60" s="19">
        <v>60</v>
      </c>
      <c r="F60" s="20">
        <v>60</v>
      </c>
      <c r="G60" s="19">
        <v>60</v>
      </c>
      <c r="H60" s="19">
        <v>60</v>
      </c>
      <c r="I60" s="19">
        <v>60</v>
      </c>
      <c r="J60" s="20">
        <v>60</v>
      </c>
      <c r="K60" s="38"/>
      <c r="L60" s="71"/>
      <c r="O60" s="131" t="s">
        <v>28</v>
      </c>
      <c r="P60" s="7">
        <v>705</v>
      </c>
      <c r="Q60" s="7">
        <v>54.1875</v>
      </c>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row>
    <row r="61" spans="1:61" x14ac:dyDescent="0.35">
      <c r="A61" s="77"/>
      <c r="B61" s="37"/>
      <c r="C61" s="37"/>
      <c r="D61" s="37"/>
      <c r="E61" s="37"/>
      <c r="F61" s="37"/>
      <c r="G61" s="37"/>
      <c r="H61" s="37"/>
      <c r="I61" s="5"/>
      <c r="J61" s="5"/>
      <c r="K61" s="5"/>
      <c r="L61" s="71"/>
      <c r="O61" s="131" t="s">
        <v>29</v>
      </c>
      <c r="P61" s="7">
        <v>830</v>
      </c>
      <c r="Q61" s="7">
        <v>54.1875</v>
      </c>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row>
    <row r="62" spans="1:61" ht="15" thickBot="1" x14ac:dyDescent="0.4">
      <c r="A62" s="77"/>
      <c r="B62" s="29" t="s">
        <v>176</v>
      </c>
      <c r="C62" s="21" t="s">
        <v>177</v>
      </c>
      <c r="D62" s="21" t="s">
        <v>178</v>
      </c>
      <c r="E62" s="21" t="s">
        <v>179</v>
      </c>
      <c r="F62" s="25" t="s">
        <v>180</v>
      </c>
      <c r="G62" s="21" t="s">
        <v>181</v>
      </c>
      <c r="H62" s="21" t="s">
        <v>182</v>
      </c>
      <c r="I62" s="21" t="s">
        <v>183</v>
      </c>
      <c r="J62" s="25" t="s">
        <v>184</v>
      </c>
      <c r="K62" s="38"/>
      <c r="L62" s="71"/>
      <c r="O62" s="131" t="s">
        <v>30</v>
      </c>
      <c r="P62" s="7">
        <v>845</v>
      </c>
      <c r="Q62" s="7">
        <v>54.1875</v>
      </c>
    </row>
    <row r="63" spans="1:61" x14ac:dyDescent="0.35">
      <c r="A63" s="28" t="s">
        <v>8</v>
      </c>
      <c r="B63" s="39">
        <v>921</v>
      </c>
      <c r="C63" s="6">
        <v>947</v>
      </c>
      <c r="D63" s="6">
        <v>1065</v>
      </c>
      <c r="E63" s="6">
        <v>1203</v>
      </c>
      <c r="F63" s="147">
        <v>1942</v>
      </c>
      <c r="G63" s="6">
        <v>2054</v>
      </c>
      <c r="H63" s="6">
        <v>1154</v>
      </c>
      <c r="I63" s="6">
        <v>2037</v>
      </c>
      <c r="J63" s="147">
        <v>2149</v>
      </c>
      <c r="K63" s="38"/>
      <c r="L63" s="71"/>
      <c r="O63" s="4"/>
      <c r="P63" s="4"/>
      <c r="Q63" s="4"/>
    </row>
    <row r="64" spans="1:61" ht="15" thickBot="1" x14ac:dyDescent="0.4">
      <c r="A64" s="24" t="s">
        <v>9</v>
      </c>
      <c r="B64" s="31">
        <v>60</v>
      </c>
      <c r="C64" s="19">
        <v>60</v>
      </c>
      <c r="D64" s="19">
        <v>60</v>
      </c>
      <c r="E64" s="19">
        <v>60</v>
      </c>
      <c r="F64" s="20">
        <v>120</v>
      </c>
      <c r="G64" s="19">
        <v>120</v>
      </c>
      <c r="H64" s="19">
        <v>120</v>
      </c>
      <c r="I64" s="19">
        <v>120</v>
      </c>
      <c r="J64" s="20">
        <v>120</v>
      </c>
      <c r="K64" s="38"/>
      <c r="L64" s="71"/>
      <c r="O64" s="4"/>
      <c r="P64" s="4"/>
      <c r="Q64" s="4"/>
    </row>
    <row r="65" spans="1:17" ht="15" thickBot="1" x14ac:dyDescent="0.4">
      <c r="A65" s="82"/>
      <c r="B65" s="83"/>
      <c r="C65" s="83"/>
      <c r="D65" s="4"/>
      <c r="E65" s="4"/>
      <c r="F65" s="4"/>
      <c r="G65" s="4"/>
      <c r="H65" s="4"/>
      <c r="I65" s="4"/>
      <c r="J65" s="4"/>
      <c r="K65" s="38"/>
      <c r="L65" s="71"/>
      <c r="O65" s="4"/>
      <c r="P65" s="4"/>
      <c r="Q65" s="4"/>
    </row>
    <row r="66" spans="1:17" ht="15" thickBot="1" x14ac:dyDescent="0.4">
      <c r="A66" s="77"/>
      <c r="B66" s="29" t="s">
        <v>185</v>
      </c>
      <c r="C66" s="21" t="s">
        <v>186</v>
      </c>
      <c r="D66" s="21" t="s">
        <v>187</v>
      </c>
      <c r="E66" s="21" t="s">
        <v>188</v>
      </c>
      <c r="F66" s="25" t="s">
        <v>189</v>
      </c>
      <c r="G66" s="21" t="s">
        <v>190</v>
      </c>
      <c r="H66" s="21" t="s">
        <v>191</v>
      </c>
      <c r="I66" s="21"/>
      <c r="J66" s="25"/>
      <c r="K66" s="38"/>
      <c r="L66" s="71"/>
      <c r="O66" s="7" t="s">
        <v>229</v>
      </c>
      <c r="P66" s="132"/>
      <c r="Q66" s="132"/>
    </row>
    <row r="67" spans="1:17" x14ac:dyDescent="0.35">
      <c r="A67" s="28" t="s">
        <v>8</v>
      </c>
      <c r="B67" s="39">
        <v>2261</v>
      </c>
      <c r="C67" s="6">
        <v>2373</v>
      </c>
      <c r="D67" s="6">
        <v>1257</v>
      </c>
      <c r="E67" s="6">
        <v>2029</v>
      </c>
      <c r="F67" s="147">
        <v>2141</v>
      </c>
      <c r="G67" s="6">
        <v>2253</v>
      </c>
      <c r="H67" s="6">
        <v>2365</v>
      </c>
      <c r="I67" s="6"/>
      <c r="J67" s="147"/>
      <c r="K67" s="38"/>
      <c r="L67" s="71"/>
      <c r="O67" s="131" t="s">
        <v>94</v>
      </c>
      <c r="P67" s="7">
        <v>300</v>
      </c>
      <c r="Q67" s="7">
        <v>42.125</v>
      </c>
    </row>
    <row r="68" spans="1:17" ht="15" thickBot="1" x14ac:dyDescent="0.4">
      <c r="A68" s="24" t="s">
        <v>9</v>
      </c>
      <c r="B68" s="31">
        <v>120</v>
      </c>
      <c r="C68" s="19">
        <v>120</v>
      </c>
      <c r="D68" s="19">
        <v>60</v>
      </c>
      <c r="E68" s="19">
        <v>120</v>
      </c>
      <c r="F68" s="20">
        <v>120</v>
      </c>
      <c r="G68" s="19">
        <v>120</v>
      </c>
      <c r="H68" s="19">
        <v>120</v>
      </c>
      <c r="I68" s="19"/>
      <c r="J68" s="20"/>
      <c r="K68" s="38"/>
      <c r="L68" s="71"/>
      <c r="O68" s="131" t="s">
        <v>95</v>
      </c>
      <c r="P68" s="7">
        <v>300</v>
      </c>
      <c r="Q68" s="7">
        <v>42.125</v>
      </c>
    </row>
    <row r="69" spans="1:17" x14ac:dyDescent="0.35">
      <c r="A69" s="73"/>
      <c r="B69" s="4"/>
      <c r="C69" s="4"/>
      <c r="D69" s="4"/>
      <c r="E69" s="4"/>
      <c r="F69" s="4"/>
      <c r="G69" s="4"/>
      <c r="H69" s="4"/>
      <c r="I69" s="4"/>
      <c r="J69" s="4"/>
      <c r="K69" s="38"/>
      <c r="L69" s="71"/>
      <c r="O69" s="131" t="s">
        <v>96</v>
      </c>
      <c r="P69" s="7">
        <v>300</v>
      </c>
      <c r="Q69" s="7">
        <v>42.125</v>
      </c>
    </row>
    <row r="70" spans="1:17" x14ac:dyDescent="0.35">
      <c r="A70" s="73"/>
      <c r="B70" s="4"/>
      <c r="C70" s="4"/>
      <c r="D70" s="4"/>
      <c r="E70" s="4"/>
      <c r="F70" s="4"/>
      <c r="G70" s="4"/>
      <c r="H70" s="4"/>
      <c r="I70" s="4"/>
      <c r="J70" s="4"/>
      <c r="K70" s="38"/>
      <c r="L70" s="71"/>
      <c r="O70" s="131" t="s">
        <v>97</v>
      </c>
      <c r="P70" s="7">
        <v>300</v>
      </c>
      <c r="Q70" s="7">
        <v>42.125</v>
      </c>
    </row>
    <row r="71" spans="1:17" ht="16" thickBot="1" x14ac:dyDescent="0.4">
      <c r="A71" s="151" t="s">
        <v>42</v>
      </c>
      <c r="B71" s="152"/>
      <c r="C71" s="152"/>
      <c r="D71" s="5"/>
      <c r="E71" s="5"/>
      <c r="F71" s="5"/>
      <c r="G71" s="37"/>
      <c r="H71" s="37"/>
      <c r="I71" s="5"/>
      <c r="J71" s="5"/>
      <c r="K71" s="5"/>
      <c r="L71" s="71"/>
      <c r="O71" s="131" t="s">
        <v>98</v>
      </c>
      <c r="P71" s="7">
        <v>380</v>
      </c>
      <c r="Q71" s="7">
        <v>42.125</v>
      </c>
    </row>
    <row r="72" spans="1:17" x14ac:dyDescent="0.35">
      <c r="A72" s="168" t="s">
        <v>17</v>
      </c>
      <c r="B72" s="170" t="s">
        <v>20</v>
      </c>
      <c r="C72" s="171"/>
      <c r="D72" s="171"/>
      <c r="E72" s="171"/>
      <c r="F72" s="172"/>
      <c r="G72" s="37"/>
      <c r="H72" s="37"/>
      <c r="I72" s="5"/>
      <c r="J72" s="5"/>
      <c r="K72" s="5"/>
      <c r="L72" s="71"/>
      <c r="O72" s="131" t="s">
        <v>99</v>
      </c>
      <c r="P72" s="7">
        <v>380</v>
      </c>
      <c r="Q72" s="7">
        <v>42.125</v>
      </c>
    </row>
    <row r="73" spans="1:17" ht="15" thickBot="1" x14ac:dyDescent="0.4">
      <c r="A73" s="169"/>
      <c r="B73" s="29" t="s">
        <v>32</v>
      </c>
      <c r="C73" s="21" t="s">
        <v>33</v>
      </c>
      <c r="D73" s="21" t="s">
        <v>34</v>
      </c>
      <c r="E73" s="21" t="s">
        <v>35</v>
      </c>
      <c r="F73" s="25" t="s">
        <v>36</v>
      </c>
      <c r="G73" s="37"/>
      <c r="H73" s="37"/>
      <c r="I73" s="5"/>
      <c r="J73" s="5"/>
      <c r="K73" s="5"/>
      <c r="L73" s="71"/>
      <c r="O73" s="131" t="s">
        <v>100</v>
      </c>
      <c r="P73" s="7">
        <v>450</v>
      </c>
      <c r="Q73" s="7">
        <v>42.125</v>
      </c>
    </row>
    <row r="74" spans="1:17" x14ac:dyDescent="0.35">
      <c r="A74" s="28" t="s">
        <v>8</v>
      </c>
      <c r="B74" s="39">
        <v>355</v>
      </c>
      <c r="C74" s="6">
        <v>430</v>
      </c>
      <c r="D74" s="6">
        <v>505</v>
      </c>
      <c r="E74" s="6">
        <v>780</v>
      </c>
      <c r="F74" s="147">
        <v>905</v>
      </c>
      <c r="G74" s="37"/>
      <c r="H74" s="37"/>
      <c r="I74" s="5"/>
      <c r="J74" s="5"/>
      <c r="K74" s="5"/>
      <c r="L74" s="71"/>
      <c r="O74" s="131" t="s">
        <v>101</v>
      </c>
      <c r="P74" s="7">
        <v>710</v>
      </c>
      <c r="Q74" s="7">
        <v>54.1875</v>
      </c>
    </row>
    <row r="75" spans="1:17" ht="15" thickBot="1" x14ac:dyDescent="0.4">
      <c r="A75" s="24" t="s">
        <v>9</v>
      </c>
      <c r="B75" s="31">
        <v>42.125</v>
      </c>
      <c r="C75" s="19">
        <v>42.125</v>
      </c>
      <c r="D75" s="19">
        <v>42.125</v>
      </c>
      <c r="E75" s="19">
        <v>54.1875</v>
      </c>
      <c r="F75" s="20">
        <v>54.1875</v>
      </c>
      <c r="G75" s="37"/>
      <c r="H75" s="37"/>
      <c r="I75" s="5"/>
      <c r="J75" s="5"/>
      <c r="K75" s="5"/>
      <c r="L75" s="71"/>
      <c r="O75" s="131" t="s">
        <v>102</v>
      </c>
      <c r="P75" s="7">
        <v>840</v>
      </c>
      <c r="Q75" s="7">
        <v>54.1875</v>
      </c>
    </row>
    <row r="76" spans="1:17" x14ac:dyDescent="0.35">
      <c r="A76" s="77"/>
      <c r="B76" s="37"/>
      <c r="C76" s="37"/>
      <c r="D76" s="37"/>
      <c r="E76" s="37"/>
      <c r="F76" s="37"/>
      <c r="G76" s="37"/>
      <c r="H76" s="37"/>
      <c r="I76" s="5"/>
      <c r="J76" s="5"/>
      <c r="K76" s="5"/>
      <c r="L76" s="71"/>
    </row>
    <row r="77" spans="1:17" x14ac:dyDescent="0.35">
      <c r="A77" s="77"/>
      <c r="B77" s="37"/>
      <c r="C77" s="37"/>
      <c r="D77" s="37"/>
      <c r="E77" s="37"/>
      <c r="F77" s="37"/>
      <c r="G77" s="37"/>
      <c r="H77" s="37"/>
      <c r="I77" s="5"/>
      <c r="J77" s="5"/>
      <c r="K77" s="5"/>
      <c r="L77" s="71"/>
    </row>
    <row r="78" spans="1:17" ht="16" thickBot="1" x14ac:dyDescent="0.4">
      <c r="A78" s="151" t="s">
        <v>43</v>
      </c>
      <c r="B78" s="152"/>
      <c r="C78" s="152"/>
      <c r="D78" s="5"/>
      <c r="E78" s="5"/>
      <c r="F78" s="5"/>
      <c r="G78" s="37"/>
      <c r="H78" s="37"/>
      <c r="I78" s="5"/>
      <c r="J78" s="5"/>
      <c r="K78" s="5"/>
      <c r="L78" s="71"/>
      <c r="O78" s="7" t="s">
        <v>230</v>
      </c>
      <c r="P78" s="3"/>
      <c r="Q78" s="3"/>
    </row>
    <row r="79" spans="1:17" x14ac:dyDescent="0.35">
      <c r="A79" s="168" t="s">
        <v>17</v>
      </c>
      <c r="B79" s="170" t="s">
        <v>20</v>
      </c>
      <c r="C79" s="171"/>
      <c r="D79" s="171"/>
      <c r="E79" s="171"/>
      <c r="F79" s="172"/>
      <c r="G79" s="37"/>
      <c r="H79" s="37"/>
      <c r="I79" s="5"/>
      <c r="J79" s="5"/>
      <c r="K79" s="5"/>
      <c r="L79" s="71"/>
      <c r="O79" s="131" t="s">
        <v>167</v>
      </c>
      <c r="P79" s="7">
        <v>567</v>
      </c>
      <c r="Q79" s="7">
        <v>52</v>
      </c>
    </row>
    <row r="80" spans="1:17" ht="15" thickBot="1" x14ac:dyDescent="0.4">
      <c r="A80" s="169"/>
      <c r="B80" s="29" t="s">
        <v>37</v>
      </c>
      <c r="C80" s="21" t="s">
        <v>38</v>
      </c>
      <c r="D80" s="21" t="s">
        <v>39</v>
      </c>
      <c r="E80" s="21" t="s">
        <v>40</v>
      </c>
      <c r="F80" s="25" t="s">
        <v>41</v>
      </c>
      <c r="G80" s="37"/>
      <c r="H80" s="37"/>
      <c r="I80" s="5"/>
      <c r="J80" s="5"/>
      <c r="K80" s="5"/>
      <c r="L80" s="71"/>
      <c r="O80" s="131" t="s">
        <v>168</v>
      </c>
      <c r="P80" s="7">
        <v>597</v>
      </c>
      <c r="Q80" s="7">
        <v>52</v>
      </c>
    </row>
    <row r="81" spans="1:17" x14ac:dyDescent="0.35">
      <c r="A81" s="28" t="s">
        <v>8</v>
      </c>
      <c r="B81" s="39">
        <v>160</v>
      </c>
      <c r="C81" s="6">
        <v>220</v>
      </c>
      <c r="D81" s="6">
        <v>260</v>
      </c>
      <c r="E81" s="6">
        <v>435</v>
      </c>
      <c r="F81" s="147">
        <v>525</v>
      </c>
      <c r="G81" s="37"/>
      <c r="H81" s="37"/>
      <c r="I81" s="5"/>
      <c r="J81" s="5"/>
      <c r="K81" s="5"/>
      <c r="L81" s="71"/>
      <c r="O81" s="131" t="s">
        <v>169</v>
      </c>
      <c r="P81" s="7">
        <v>652</v>
      </c>
      <c r="Q81" s="7">
        <v>52</v>
      </c>
    </row>
    <row r="82" spans="1:17" ht="15" thickBot="1" x14ac:dyDescent="0.4">
      <c r="A82" s="24" t="s">
        <v>9</v>
      </c>
      <c r="B82" s="31">
        <v>42.125</v>
      </c>
      <c r="C82" s="19">
        <v>42.125</v>
      </c>
      <c r="D82" s="19">
        <v>42.125</v>
      </c>
      <c r="E82" s="19">
        <v>54.1875</v>
      </c>
      <c r="F82" s="20">
        <v>54.1875</v>
      </c>
      <c r="G82" s="5"/>
      <c r="H82" s="5"/>
      <c r="I82" s="5"/>
      <c r="J82" s="5"/>
      <c r="K82" s="5"/>
      <c r="L82" s="71"/>
      <c r="O82" s="131" t="s">
        <v>170</v>
      </c>
      <c r="P82" s="7">
        <v>726</v>
      </c>
      <c r="Q82" s="7">
        <v>52</v>
      </c>
    </row>
    <row r="83" spans="1:17" x14ac:dyDescent="0.35">
      <c r="A83" s="72"/>
      <c r="B83" s="5"/>
      <c r="C83" s="5"/>
      <c r="D83" s="5"/>
      <c r="E83" s="5"/>
      <c r="F83" s="5"/>
      <c r="G83" s="5"/>
      <c r="H83" s="5"/>
      <c r="I83" s="5"/>
      <c r="J83" s="5"/>
      <c r="K83" s="5"/>
      <c r="L83" s="71"/>
      <c r="O83" s="131" t="s">
        <v>171</v>
      </c>
      <c r="P83" s="7">
        <v>595</v>
      </c>
      <c r="Q83" s="7">
        <v>52</v>
      </c>
    </row>
    <row r="84" spans="1:17" x14ac:dyDescent="0.35">
      <c r="A84" s="72"/>
      <c r="B84" s="5"/>
      <c r="C84" s="5"/>
      <c r="D84" s="5"/>
      <c r="E84" s="5"/>
      <c r="F84" s="5"/>
      <c r="G84" s="5"/>
      <c r="H84" s="5"/>
      <c r="I84" s="5"/>
      <c r="J84" s="5"/>
      <c r="K84" s="5"/>
      <c r="L84" s="71"/>
      <c r="O84" s="131" t="s">
        <v>172</v>
      </c>
      <c r="P84" s="7">
        <v>687</v>
      </c>
      <c r="Q84" s="7">
        <v>52</v>
      </c>
    </row>
    <row r="85" spans="1:17" ht="16" thickBot="1" x14ac:dyDescent="0.4">
      <c r="A85" s="151" t="s">
        <v>50</v>
      </c>
      <c r="B85" s="152"/>
      <c r="C85" s="152"/>
      <c r="D85" s="5"/>
      <c r="E85" s="5"/>
      <c r="F85" s="5"/>
      <c r="G85" s="5"/>
      <c r="H85" s="5"/>
      <c r="I85" s="5"/>
      <c r="J85" s="5"/>
      <c r="K85" s="5"/>
      <c r="L85" s="71"/>
      <c r="O85" s="131" t="s">
        <v>173</v>
      </c>
      <c r="P85" s="7">
        <v>766</v>
      </c>
      <c r="Q85" s="7">
        <v>52</v>
      </c>
    </row>
    <row r="86" spans="1:17" x14ac:dyDescent="0.35">
      <c r="A86" s="168" t="s">
        <v>17</v>
      </c>
      <c r="B86" s="170" t="s">
        <v>20</v>
      </c>
      <c r="C86" s="171"/>
      <c r="D86" s="171"/>
      <c r="E86" s="171"/>
      <c r="F86" s="172"/>
      <c r="G86" s="5"/>
      <c r="H86" s="5"/>
      <c r="I86" s="5"/>
      <c r="J86" s="5"/>
      <c r="K86" s="5"/>
      <c r="L86" s="71"/>
      <c r="O86" s="131" t="s">
        <v>174</v>
      </c>
      <c r="P86" s="7">
        <v>654</v>
      </c>
      <c r="Q86" s="7">
        <v>52</v>
      </c>
    </row>
    <row r="87" spans="1:17" ht="15" thickBot="1" x14ac:dyDescent="0.4">
      <c r="A87" s="169"/>
      <c r="B87" s="29" t="s">
        <v>44</v>
      </c>
      <c r="C87" s="21" t="s">
        <v>45</v>
      </c>
      <c r="D87" s="21" t="s">
        <v>46</v>
      </c>
      <c r="E87" s="21" t="s">
        <v>47</v>
      </c>
      <c r="F87" s="25" t="s">
        <v>48</v>
      </c>
      <c r="G87" s="5"/>
      <c r="H87" s="5"/>
      <c r="I87" s="5"/>
      <c r="J87" s="5"/>
      <c r="K87" s="5"/>
      <c r="L87" s="71"/>
      <c r="O87" s="131" t="s">
        <v>175</v>
      </c>
      <c r="P87" s="7">
        <v>808</v>
      </c>
      <c r="Q87" s="7">
        <v>52</v>
      </c>
    </row>
    <row r="88" spans="1:17" x14ac:dyDescent="0.35">
      <c r="A88" s="28" t="s">
        <v>8</v>
      </c>
      <c r="B88" s="39">
        <v>355</v>
      </c>
      <c r="C88" s="6">
        <v>435</v>
      </c>
      <c r="D88" s="6">
        <v>575</v>
      </c>
      <c r="E88" s="6">
        <v>790</v>
      </c>
      <c r="F88" s="147">
        <v>905</v>
      </c>
      <c r="G88" s="5"/>
      <c r="H88" s="5"/>
      <c r="I88" s="5"/>
      <c r="J88" s="5"/>
      <c r="K88" s="5"/>
      <c r="L88" s="71"/>
      <c r="O88" s="131" t="s">
        <v>176</v>
      </c>
      <c r="P88" s="7">
        <v>921</v>
      </c>
      <c r="Q88" s="7">
        <v>52</v>
      </c>
    </row>
    <row r="89" spans="1:17" ht="15" thickBot="1" x14ac:dyDescent="0.4">
      <c r="A89" s="24" t="s">
        <v>9</v>
      </c>
      <c r="B89" s="31">
        <v>42.125</v>
      </c>
      <c r="C89" s="19">
        <v>42.125</v>
      </c>
      <c r="D89" s="19">
        <v>42.125</v>
      </c>
      <c r="E89" s="19">
        <v>54.1875</v>
      </c>
      <c r="F89" s="20">
        <v>54.1875</v>
      </c>
      <c r="G89" s="5"/>
      <c r="H89" s="5"/>
      <c r="I89" s="5"/>
      <c r="J89" s="5"/>
      <c r="K89" s="5"/>
      <c r="L89" s="71"/>
      <c r="O89" s="131" t="s">
        <v>177</v>
      </c>
      <c r="P89" s="7">
        <v>947</v>
      </c>
      <c r="Q89" s="7">
        <v>52</v>
      </c>
    </row>
    <row r="90" spans="1:17" x14ac:dyDescent="0.35">
      <c r="A90" s="72"/>
      <c r="B90" s="5"/>
      <c r="C90" s="5"/>
      <c r="D90" s="5"/>
      <c r="E90" s="5"/>
      <c r="F90" s="5"/>
      <c r="G90" s="5"/>
      <c r="H90" s="5"/>
      <c r="I90" s="5"/>
      <c r="J90" s="5"/>
      <c r="K90" s="5"/>
      <c r="L90" s="71"/>
      <c r="O90" s="131" t="s">
        <v>178</v>
      </c>
      <c r="P90" s="7">
        <v>1065</v>
      </c>
      <c r="Q90" s="7">
        <v>52</v>
      </c>
    </row>
    <row r="91" spans="1:17" x14ac:dyDescent="0.35">
      <c r="A91" s="72"/>
      <c r="B91" s="5"/>
      <c r="C91" s="5"/>
      <c r="D91" s="5"/>
      <c r="E91" s="5"/>
      <c r="F91" s="5"/>
      <c r="G91" s="5"/>
      <c r="H91" s="5"/>
      <c r="I91" s="5"/>
      <c r="J91" s="5"/>
      <c r="K91" s="5"/>
      <c r="L91" s="71"/>
      <c r="O91" s="131" t="s">
        <v>179</v>
      </c>
      <c r="P91" s="7">
        <v>1203</v>
      </c>
      <c r="Q91" s="7">
        <v>52</v>
      </c>
    </row>
    <row r="92" spans="1:17" ht="16" thickBot="1" x14ac:dyDescent="0.4">
      <c r="A92" s="151" t="s">
        <v>49</v>
      </c>
      <c r="B92" s="152"/>
      <c r="C92" s="152"/>
      <c r="D92" s="5"/>
      <c r="E92" s="5"/>
      <c r="F92" s="5"/>
      <c r="G92" s="5"/>
      <c r="H92" s="5"/>
      <c r="I92" s="5"/>
      <c r="J92" s="5"/>
      <c r="K92" s="5"/>
      <c r="L92" s="71"/>
      <c r="O92" s="131" t="s">
        <v>180</v>
      </c>
      <c r="P92" s="7">
        <v>1942</v>
      </c>
      <c r="Q92" s="7">
        <v>112.125</v>
      </c>
    </row>
    <row r="93" spans="1:17" x14ac:dyDescent="0.35">
      <c r="A93" s="168" t="s">
        <v>17</v>
      </c>
      <c r="B93" s="170" t="s">
        <v>20</v>
      </c>
      <c r="C93" s="171"/>
      <c r="D93" s="171"/>
      <c r="E93" s="171"/>
      <c r="F93" s="172"/>
      <c r="G93" s="5"/>
      <c r="H93" s="5"/>
      <c r="I93" s="5"/>
      <c r="J93" s="5"/>
      <c r="K93" s="5"/>
      <c r="L93" s="71"/>
      <c r="O93" s="131" t="s">
        <v>181</v>
      </c>
      <c r="P93" s="7">
        <v>2054</v>
      </c>
      <c r="Q93" s="7">
        <v>112.125</v>
      </c>
    </row>
    <row r="94" spans="1:17" ht="15" thickBot="1" x14ac:dyDescent="0.4">
      <c r="A94" s="169"/>
      <c r="B94" s="29" t="s">
        <v>51</v>
      </c>
      <c r="C94" s="21" t="s">
        <v>52</v>
      </c>
      <c r="D94" s="21" t="s">
        <v>53</v>
      </c>
      <c r="E94" s="21" t="s">
        <v>54</v>
      </c>
      <c r="F94" s="25" t="s">
        <v>55</v>
      </c>
      <c r="G94" s="5"/>
      <c r="H94" s="5"/>
      <c r="I94" s="5"/>
      <c r="J94" s="5"/>
      <c r="K94" s="5"/>
      <c r="L94" s="71"/>
      <c r="O94" s="131" t="s">
        <v>182</v>
      </c>
      <c r="P94" s="7">
        <v>1154</v>
      </c>
      <c r="Q94" s="7">
        <v>52</v>
      </c>
    </row>
    <row r="95" spans="1:17" x14ac:dyDescent="0.35">
      <c r="A95" s="28" t="s">
        <v>8</v>
      </c>
      <c r="B95" s="39">
        <v>160</v>
      </c>
      <c r="C95" s="6">
        <v>220</v>
      </c>
      <c r="D95" s="6">
        <v>255</v>
      </c>
      <c r="E95" s="6">
        <v>410</v>
      </c>
      <c r="F95" s="147">
        <v>520</v>
      </c>
      <c r="G95" s="5"/>
      <c r="H95" s="5"/>
      <c r="I95" s="5"/>
      <c r="J95" s="5"/>
      <c r="K95" s="5"/>
      <c r="L95" s="71"/>
      <c r="O95" s="131" t="s">
        <v>183</v>
      </c>
      <c r="P95" s="7">
        <v>2037</v>
      </c>
      <c r="Q95" s="7">
        <v>112.125</v>
      </c>
    </row>
    <row r="96" spans="1:17" ht="15" thickBot="1" x14ac:dyDescent="0.4">
      <c r="A96" s="24" t="s">
        <v>9</v>
      </c>
      <c r="B96" s="31">
        <v>42.125</v>
      </c>
      <c r="C96" s="19">
        <v>42.125</v>
      </c>
      <c r="D96" s="19">
        <v>42.125</v>
      </c>
      <c r="E96" s="19">
        <v>54.1875</v>
      </c>
      <c r="F96" s="20">
        <v>54.1875</v>
      </c>
      <c r="G96" s="5"/>
      <c r="H96" s="5"/>
      <c r="I96" s="5"/>
      <c r="J96" s="5"/>
      <c r="K96" s="5"/>
      <c r="L96" s="71"/>
      <c r="O96" s="131" t="s">
        <v>184</v>
      </c>
      <c r="P96" s="7">
        <v>2149</v>
      </c>
      <c r="Q96" s="7">
        <v>112.125</v>
      </c>
    </row>
    <row r="97" spans="1:17" x14ac:dyDescent="0.35">
      <c r="A97" s="72"/>
      <c r="B97" s="5"/>
      <c r="C97" s="5"/>
      <c r="D97" s="5"/>
      <c r="E97" s="5"/>
      <c r="F97" s="5"/>
      <c r="G97" s="5"/>
      <c r="H97" s="5"/>
      <c r="I97" s="5"/>
      <c r="J97" s="5"/>
      <c r="K97" s="5"/>
      <c r="L97" s="71"/>
      <c r="O97" s="131" t="s">
        <v>185</v>
      </c>
      <c r="P97" s="7">
        <v>2261</v>
      </c>
      <c r="Q97" s="7">
        <v>112.125</v>
      </c>
    </row>
    <row r="98" spans="1:17" x14ac:dyDescent="0.35">
      <c r="A98" s="72"/>
      <c r="B98" s="5"/>
      <c r="C98" s="5"/>
      <c r="D98" s="5"/>
      <c r="E98" s="5"/>
      <c r="F98" s="5"/>
      <c r="G98" s="5"/>
      <c r="H98" s="5"/>
      <c r="I98" s="5"/>
      <c r="J98" s="5"/>
      <c r="K98" s="5"/>
      <c r="L98" s="71"/>
      <c r="O98" s="131" t="s">
        <v>186</v>
      </c>
      <c r="P98" s="7">
        <v>2373</v>
      </c>
      <c r="Q98" s="7">
        <v>112.125</v>
      </c>
    </row>
    <row r="99" spans="1:17" ht="16" thickBot="1" x14ac:dyDescent="0.4">
      <c r="A99" s="151" t="s">
        <v>56</v>
      </c>
      <c r="B99" s="152"/>
      <c r="C99" s="152"/>
      <c r="D99" s="5"/>
      <c r="E99" s="5"/>
      <c r="F99" s="5"/>
      <c r="G99" s="5"/>
      <c r="H99" s="5"/>
      <c r="I99" s="5"/>
      <c r="J99" s="5"/>
      <c r="K99" s="5"/>
      <c r="L99" s="71"/>
      <c r="O99" s="131" t="s">
        <v>187</v>
      </c>
      <c r="P99" s="7">
        <v>1257</v>
      </c>
      <c r="Q99" s="7">
        <v>52</v>
      </c>
    </row>
    <row r="100" spans="1:17" x14ac:dyDescent="0.35">
      <c r="A100" s="168" t="s">
        <v>17</v>
      </c>
      <c r="B100" s="170" t="s">
        <v>20</v>
      </c>
      <c r="C100" s="171"/>
      <c r="D100" s="171"/>
      <c r="E100" s="171"/>
      <c r="F100" s="172"/>
      <c r="G100" s="5"/>
      <c r="H100" s="5"/>
      <c r="I100" s="5"/>
      <c r="J100" s="5"/>
      <c r="K100" s="5"/>
      <c r="L100" s="71"/>
      <c r="O100" s="131" t="s">
        <v>188</v>
      </c>
      <c r="P100" s="7">
        <v>2029</v>
      </c>
      <c r="Q100" s="7">
        <v>112.125</v>
      </c>
    </row>
    <row r="101" spans="1:17" ht="15" thickBot="1" x14ac:dyDescent="0.4">
      <c r="A101" s="169"/>
      <c r="B101" s="29" t="s">
        <v>57</v>
      </c>
      <c r="C101" s="21" t="s">
        <v>58</v>
      </c>
      <c r="D101" s="21" t="s">
        <v>59</v>
      </c>
      <c r="E101" s="21" t="s">
        <v>60</v>
      </c>
      <c r="F101" s="25" t="s">
        <v>61</v>
      </c>
      <c r="G101" s="5"/>
      <c r="H101" s="5"/>
      <c r="I101" s="5"/>
      <c r="J101" s="5"/>
      <c r="K101" s="5"/>
      <c r="L101" s="71"/>
      <c r="O101" s="131" t="s">
        <v>189</v>
      </c>
      <c r="P101" s="7">
        <v>2141</v>
      </c>
      <c r="Q101" s="7">
        <v>112.125</v>
      </c>
    </row>
    <row r="102" spans="1:17" x14ac:dyDescent="0.35">
      <c r="A102" s="28" t="s">
        <v>8</v>
      </c>
      <c r="B102" s="39">
        <v>130</v>
      </c>
      <c r="C102" s="6">
        <v>180</v>
      </c>
      <c r="D102" s="6">
        <v>240</v>
      </c>
      <c r="E102" s="6">
        <v>330</v>
      </c>
      <c r="F102" s="147">
        <v>405</v>
      </c>
      <c r="G102" s="5"/>
      <c r="H102" s="5"/>
      <c r="I102" s="5"/>
      <c r="J102" s="5"/>
      <c r="K102" s="5"/>
      <c r="L102" s="71"/>
      <c r="O102" s="131" t="s">
        <v>190</v>
      </c>
      <c r="P102" s="7">
        <v>2253</v>
      </c>
      <c r="Q102" s="7">
        <v>112.125</v>
      </c>
    </row>
    <row r="103" spans="1:17" ht="15" thickBot="1" x14ac:dyDescent="0.4">
      <c r="A103" s="24" t="s">
        <v>9</v>
      </c>
      <c r="B103" s="31">
        <v>32.125</v>
      </c>
      <c r="C103" s="19">
        <v>32.125</v>
      </c>
      <c r="D103" s="19">
        <v>38.125</v>
      </c>
      <c r="E103" s="19">
        <v>35.25</v>
      </c>
      <c r="F103" s="20">
        <v>35.25</v>
      </c>
      <c r="G103" s="5"/>
      <c r="H103" s="5"/>
      <c r="I103" s="5"/>
      <c r="J103" s="5"/>
      <c r="K103" s="5"/>
      <c r="L103" s="71"/>
      <c r="O103" s="131" t="s">
        <v>191</v>
      </c>
      <c r="P103" s="7">
        <v>2365</v>
      </c>
      <c r="Q103" s="7">
        <v>112.125</v>
      </c>
    </row>
    <row r="104" spans="1:17" x14ac:dyDescent="0.35">
      <c r="A104" s="72"/>
      <c r="B104" s="5"/>
      <c r="C104" s="5"/>
      <c r="D104" s="5"/>
      <c r="E104" s="5"/>
      <c r="F104" s="5"/>
      <c r="G104" s="5"/>
      <c r="H104" s="5"/>
      <c r="I104" s="5"/>
      <c r="J104" s="5"/>
      <c r="K104" s="5"/>
      <c r="L104" s="71"/>
    </row>
    <row r="105" spans="1:17" x14ac:dyDescent="0.35">
      <c r="A105" s="72"/>
      <c r="B105" s="5"/>
      <c r="C105" s="5"/>
      <c r="D105" s="5"/>
      <c r="E105" s="5"/>
      <c r="F105" s="5"/>
      <c r="G105" s="5"/>
      <c r="H105" s="5"/>
      <c r="I105" s="5"/>
      <c r="J105" s="5"/>
      <c r="K105" s="5"/>
      <c r="L105" s="71"/>
    </row>
    <row r="106" spans="1:17" ht="16" thickBot="1" x14ac:dyDescent="0.4">
      <c r="A106" s="151" t="s">
        <v>118</v>
      </c>
      <c r="B106" s="152"/>
      <c r="C106" s="152"/>
      <c r="D106" s="5"/>
      <c r="E106" s="5"/>
      <c r="F106" s="5"/>
      <c r="G106" s="5"/>
      <c r="H106" s="5"/>
      <c r="I106" s="5"/>
      <c r="J106" s="5"/>
      <c r="K106" s="5"/>
      <c r="L106" s="71"/>
      <c r="O106" s="7" t="s">
        <v>231</v>
      </c>
      <c r="P106" s="3"/>
      <c r="Q106" s="3"/>
    </row>
    <row r="107" spans="1:17" x14ac:dyDescent="0.35">
      <c r="A107" s="168" t="s">
        <v>17</v>
      </c>
      <c r="B107" s="170" t="s">
        <v>20</v>
      </c>
      <c r="C107" s="171"/>
      <c r="D107" s="171"/>
      <c r="E107" s="171"/>
      <c r="F107" s="172"/>
      <c r="G107" s="5"/>
      <c r="H107" s="5"/>
      <c r="I107" s="5"/>
      <c r="J107" s="5"/>
      <c r="K107" s="5"/>
      <c r="L107" s="71"/>
      <c r="O107" s="131" t="s">
        <v>32</v>
      </c>
      <c r="P107" s="7">
        <v>355</v>
      </c>
      <c r="Q107" s="7">
        <v>42.125</v>
      </c>
    </row>
    <row r="108" spans="1:17" ht="15" thickBot="1" x14ac:dyDescent="0.4">
      <c r="A108" s="169"/>
      <c r="B108" s="29" t="s">
        <v>62</v>
      </c>
      <c r="C108" s="21" t="s">
        <v>63</v>
      </c>
      <c r="D108" s="21" t="s">
        <v>64</v>
      </c>
      <c r="E108" s="21" t="s">
        <v>65</v>
      </c>
      <c r="F108" s="25" t="s">
        <v>66</v>
      </c>
      <c r="G108" s="5"/>
      <c r="H108" s="5"/>
      <c r="I108" s="5"/>
      <c r="J108" s="5"/>
      <c r="K108" s="5"/>
      <c r="L108" s="71"/>
      <c r="O108" s="131" t="s">
        <v>33</v>
      </c>
      <c r="P108" s="7">
        <v>430</v>
      </c>
      <c r="Q108" s="7">
        <v>42.125</v>
      </c>
    </row>
    <row r="109" spans="1:17" x14ac:dyDescent="0.35">
      <c r="A109" s="28" t="s">
        <v>8</v>
      </c>
      <c r="B109" s="39">
        <v>135</v>
      </c>
      <c r="C109" s="6">
        <v>175</v>
      </c>
      <c r="D109" s="6">
        <v>230</v>
      </c>
      <c r="E109" s="6">
        <v>300</v>
      </c>
      <c r="F109" s="147">
        <v>365</v>
      </c>
      <c r="G109" s="5"/>
      <c r="H109" s="5"/>
      <c r="I109" s="5"/>
      <c r="J109" s="5"/>
      <c r="K109" s="5"/>
      <c r="L109" s="71"/>
      <c r="O109" s="131" t="s">
        <v>34</v>
      </c>
      <c r="P109" s="7">
        <v>505</v>
      </c>
      <c r="Q109" s="7">
        <v>42.125</v>
      </c>
    </row>
    <row r="110" spans="1:17" ht="15" thickBot="1" x14ac:dyDescent="0.4">
      <c r="A110" s="24" t="s">
        <v>9</v>
      </c>
      <c r="B110" s="31">
        <v>32.125</v>
      </c>
      <c r="C110" s="19">
        <v>32.125</v>
      </c>
      <c r="D110" s="19">
        <v>38.125</v>
      </c>
      <c r="E110" s="19">
        <v>35.25</v>
      </c>
      <c r="F110" s="20">
        <v>35.25</v>
      </c>
      <c r="G110" s="5"/>
      <c r="H110" s="5"/>
      <c r="I110" s="5"/>
      <c r="J110" s="5"/>
      <c r="K110" s="5"/>
      <c r="L110" s="71"/>
      <c r="O110" s="131" t="s">
        <v>35</v>
      </c>
      <c r="P110" s="7">
        <v>780</v>
      </c>
      <c r="Q110" s="7">
        <v>54.1875</v>
      </c>
    </row>
    <row r="111" spans="1:17" x14ac:dyDescent="0.35">
      <c r="A111" s="72"/>
      <c r="B111" s="5"/>
      <c r="C111" s="5"/>
      <c r="D111" s="5"/>
      <c r="E111" s="5"/>
      <c r="F111" s="5"/>
      <c r="G111" s="5"/>
      <c r="H111" s="5"/>
      <c r="I111" s="5"/>
      <c r="J111" s="5"/>
      <c r="K111" s="5"/>
      <c r="L111" s="71"/>
      <c r="O111" s="131" t="s">
        <v>36</v>
      </c>
      <c r="P111" s="7">
        <v>905</v>
      </c>
      <c r="Q111" s="7">
        <v>54.1875</v>
      </c>
    </row>
    <row r="112" spans="1:17" x14ac:dyDescent="0.35">
      <c r="A112" s="72"/>
      <c r="B112" s="5"/>
      <c r="C112" s="5"/>
      <c r="D112" s="5"/>
      <c r="E112" s="5"/>
      <c r="F112" s="5"/>
      <c r="G112" s="5"/>
      <c r="H112" s="5"/>
      <c r="I112" s="5"/>
      <c r="J112" s="5"/>
      <c r="K112" s="5"/>
      <c r="L112" s="71"/>
      <c r="O112" s="37"/>
      <c r="P112" s="37"/>
      <c r="Q112" s="37"/>
    </row>
    <row r="113" spans="1:17" ht="16" thickBot="1" x14ac:dyDescent="0.4">
      <c r="A113" s="151" t="s">
        <v>67</v>
      </c>
      <c r="B113" s="152"/>
      <c r="C113" s="152"/>
      <c r="D113" s="5"/>
      <c r="E113" s="5"/>
      <c r="F113" s="5"/>
      <c r="G113" s="5"/>
      <c r="H113" s="5"/>
      <c r="I113" s="5"/>
      <c r="J113" s="5"/>
      <c r="K113" s="5"/>
      <c r="L113" s="71"/>
      <c r="O113" s="37"/>
      <c r="P113" s="37"/>
      <c r="Q113" s="37"/>
    </row>
    <row r="114" spans="1:17" x14ac:dyDescent="0.35">
      <c r="A114" s="168" t="s">
        <v>17</v>
      </c>
      <c r="B114" s="170" t="s">
        <v>20</v>
      </c>
      <c r="C114" s="171"/>
      <c r="D114" s="171"/>
      <c r="E114" s="171"/>
      <c r="F114" s="172"/>
      <c r="G114" s="5"/>
      <c r="H114" s="5"/>
      <c r="I114" s="5"/>
      <c r="J114" s="5"/>
      <c r="K114" s="5"/>
      <c r="L114" s="71"/>
      <c r="O114" s="7" t="s">
        <v>232</v>
      </c>
      <c r="P114" s="3"/>
      <c r="Q114" s="3"/>
    </row>
    <row r="115" spans="1:17" ht="15" thickBot="1" x14ac:dyDescent="0.4">
      <c r="A115" s="169"/>
      <c r="B115" s="29" t="s">
        <v>68</v>
      </c>
      <c r="C115" s="21" t="s">
        <v>69</v>
      </c>
      <c r="D115" s="21" t="s">
        <v>70</v>
      </c>
      <c r="E115" s="21" t="s">
        <v>71</v>
      </c>
      <c r="F115" s="25" t="s">
        <v>72</v>
      </c>
      <c r="G115" s="5"/>
      <c r="H115" s="5"/>
      <c r="I115" s="5"/>
      <c r="J115" s="5"/>
      <c r="K115" s="5"/>
      <c r="L115" s="71"/>
      <c r="O115" s="131" t="s">
        <v>37</v>
      </c>
      <c r="P115" s="7">
        <v>160</v>
      </c>
      <c r="Q115" s="7">
        <v>42.125</v>
      </c>
    </row>
    <row r="116" spans="1:17" x14ac:dyDescent="0.35">
      <c r="A116" s="28" t="s">
        <v>8</v>
      </c>
      <c r="B116" s="39">
        <v>95</v>
      </c>
      <c r="C116" s="6">
        <v>135</v>
      </c>
      <c r="D116" s="6">
        <v>165</v>
      </c>
      <c r="E116" s="6">
        <v>235</v>
      </c>
      <c r="F116" s="147">
        <v>295</v>
      </c>
      <c r="G116" s="5"/>
      <c r="H116" s="5"/>
      <c r="I116" s="5"/>
      <c r="J116" s="5"/>
      <c r="K116" s="5"/>
      <c r="L116" s="71"/>
      <c r="O116" s="131" t="s">
        <v>38</v>
      </c>
      <c r="P116" s="7">
        <v>220</v>
      </c>
      <c r="Q116" s="7">
        <v>42.125</v>
      </c>
    </row>
    <row r="117" spans="1:17" ht="15" thickBot="1" x14ac:dyDescent="0.4">
      <c r="A117" s="24" t="s">
        <v>9</v>
      </c>
      <c r="B117" s="31">
        <v>32.125</v>
      </c>
      <c r="C117" s="19">
        <v>32.125</v>
      </c>
      <c r="D117" s="19">
        <v>38.125</v>
      </c>
      <c r="E117" s="19">
        <v>35.25</v>
      </c>
      <c r="F117" s="20">
        <v>35.25</v>
      </c>
      <c r="G117" s="5"/>
      <c r="H117" s="5"/>
      <c r="I117" s="5"/>
      <c r="J117" s="5"/>
      <c r="K117" s="5"/>
      <c r="L117" s="71"/>
      <c r="O117" s="131" t="s">
        <v>39</v>
      </c>
      <c r="P117" s="7">
        <v>260</v>
      </c>
      <c r="Q117" s="7">
        <v>42.125</v>
      </c>
    </row>
    <row r="118" spans="1:17" x14ac:dyDescent="0.35">
      <c r="A118" s="72"/>
      <c r="B118" s="5"/>
      <c r="C118" s="5"/>
      <c r="D118" s="5"/>
      <c r="E118" s="5"/>
      <c r="F118" s="5"/>
      <c r="G118" s="5"/>
      <c r="H118" s="5"/>
      <c r="I118" s="5"/>
      <c r="J118" s="5"/>
      <c r="K118" s="5"/>
      <c r="L118" s="71"/>
      <c r="O118" s="131" t="s">
        <v>40</v>
      </c>
      <c r="P118" s="7">
        <v>435</v>
      </c>
      <c r="Q118" s="7">
        <v>54.1875</v>
      </c>
    </row>
    <row r="119" spans="1:17" x14ac:dyDescent="0.35">
      <c r="A119" s="72"/>
      <c r="B119" s="5"/>
      <c r="C119" s="5"/>
      <c r="D119" s="5"/>
      <c r="E119" s="5"/>
      <c r="F119" s="5"/>
      <c r="G119" s="5"/>
      <c r="H119" s="5"/>
      <c r="I119" s="5"/>
      <c r="J119" s="5"/>
      <c r="K119" s="5"/>
      <c r="L119" s="71"/>
      <c r="O119" s="131" t="s">
        <v>41</v>
      </c>
      <c r="P119" s="7">
        <v>525</v>
      </c>
      <c r="Q119" s="7">
        <v>54.1875</v>
      </c>
    </row>
    <row r="120" spans="1:17" ht="16" thickBot="1" x14ac:dyDescent="0.4">
      <c r="A120" s="151" t="s">
        <v>81</v>
      </c>
      <c r="B120" s="152"/>
      <c r="C120" s="152"/>
      <c r="D120" s="5"/>
      <c r="E120" s="5"/>
      <c r="F120" s="5"/>
      <c r="G120" s="5"/>
      <c r="H120" s="5"/>
      <c r="I120" s="5"/>
      <c r="J120" s="5"/>
      <c r="K120" s="5"/>
      <c r="L120" s="71"/>
    </row>
    <row r="121" spans="1:17" x14ac:dyDescent="0.35">
      <c r="A121" s="168" t="s">
        <v>17</v>
      </c>
      <c r="B121" s="170" t="s">
        <v>20</v>
      </c>
      <c r="C121" s="171"/>
      <c r="D121" s="171"/>
      <c r="E121" s="171"/>
      <c r="F121" s="172"/>
      <c r="G121" s="5"/>
      <c r="H121" s="5"/>
      <c r="I121" s="5"/>
      <c r="J121" s="5"/>
      <c r="K121" s="5"/>
      <c r="L121" s="71"/>
    </row>
    <row r="122" spans="1:17" ht="15" thickBot="1" x14ac:dyDescent="0.4">
      <c r="A122" s="169"/>
      <c r="B122" s="29" t="s">
        <v>82</v>
      </c>
      <c r="C122" s="21" t="s">
        <v>83</v>
      </c>
      <c r="D122" s="21" t="s">
        <v>84</v>
      </c>
      <c r="E122" s="21" t="s">
        <v>85</v>
      </c>
      <c r="F122" s="25" t="s">
        <v>86</v>
      </c>
      <c r="G122" s="5"/>
      <c r="H122" s="5"/>
      <c r="I122" s="5"/>
      <c r="J122" s="5"/>
      <c r="K122" s="5"/>
      <c r="L122" s="71"/>
      <c r="O122" s="7" t="s">
        <v>233</v>
      </c>
      <c r="P122" s="3"/>
      <c r="Q122" s="3"/>
    </row>
    <row r="123" spans="1:17" x14ac:dyDescent="0.35">
      <c r="A123" s="28" t="s">
        <v>8</v>
      </c>
      <c r="B123" s="39">
        <v>25</v>
      </c>
      <c r="C123" s="6">
        <v>35</v>
      </c>
      <c r="D123" s="6">
        <v>50</v>
      </c>
      <c r="E123" s="6">
        <v>100</v>
      </c>
      <c r="F123" s="147">
        <v>135</v>
      </c>
      <c r="G123" s="5"/>
      <c r="H123" s="5"/>
      <c r="I123" s="5"/>
      <c r="J123" s="5"/>
      <c r="K123" s="5"/>
      <c r="L123" s="71"/>
      <c r="O123" s="131" t="s">
        <v>44</v>
      </c>
      <c r="P123" s="7">
        <v>355</v>
      </c>
      <c r="Q123" s="7">
        <v>42.125</v>
      </c>
    </row>
    <row r="124" spans="1:17" ht="15" thickBot="1" x14ac:dyDescent="0.4">
      <c r="A124" s="24" t="s">
        <v>9</v>
      </c>
      <c r="B124" s="31">
        <v>22.375</v>
      </c>
      <c r="C124" s="19">
        <v>30.3125</v>
      </c>
      <c r="D124" s="19">
        <v>34.1875</v>
      </c>
      <c r="E124" s="19">
        <v>47.25</v>
      </c>
      <c r="F124" s="20">
        <v>49.625</v>
      </c>
      <c r="G124" s="5"/>
      <c r="H124" s="5"/>
      <c r="I124" s="5"/>
      <c r="J124" s="5"/>
      <c r="K124" s="5"/>
      <c r="L124" s="71"/>
      <c r="O124" s="131" t="s">
        <v>45</v>
      </c>
      <c r="P124" s="7">
        <v>435</v>
      </c>
      <c r="Q124" s="7">
        <v>42.125</v>
      </c>
    </row>
    <row r="125" spans="1:17" x14ac:dyDescent="0.35">
      <c r="A125" s="72"/>
      <c r="B125" s="5"/>
      <c r="C125" s="5"/>
      <c r="D125" s="5"/>
      <c r="E125" s="5"/>
      <c r="F125" s="5"/>
      <c r="G125" s="5"/>
      <c r="H125" s="5"/>
      <c r="I125" s="5"/>
      <c r="J125" s="5"/>
      <c r="K125" s="5"/>
      <c r="L125" s="71"/>
      <c r="O125" s="131" t="s">
        <v>46</v>
      </c>
      <c r="P125" s="7">
        <v>575</v>
      </c>
      <c r="Q125" s="7">
        <v>42.125</v>
      </c>
    </row>
    <row r="126" spans="1:17" x14ac:dyDescent="0.35">
      <c r="A126" s="72"/>
      <c r="B126" s="5"/>
      <c r="C126" s="5"/>
      <c r="D126" s="5"/>
      <c r="E126" s="5"/>
      <c r="F126" s="5"/>
      <c r="G126" s="5"/>
      <c r="H126" s="5"/>
      <c r="I126" s="5"/>
      <c r="J126" s="5"/>
      <c r="K126" s="5"/>
      <c r="L126" s="71"/>
      <c r="O126" s="131" t="s">
        <v>47</v>
      </c>
      <c r="P126" s="7">
        <v>790</v>
      </c>
      <c r="Q126" s="7">
        <v>54.1875</v>
      </c>
    </row>
    <row r="127" spans="1:17" ht="16" thickBot="1" x14ac:dyDescent="0.4">
      <c r="A127" s="151" t="s">
        <v>73</v>
      </c>
      <c r="B127" s="166"/>
      <c r="C127" s="166"/>
      <c r="D127" s="5"/>
      <c r="E127" s="5"/>
      <c r="F127" s="5"/>
      <c r="G127" s="5"/>
      <c r="H127" s="5"/>
      <c r="I127" s="5"/>
      <c r="J127" s="5"/>
      <c r="K127" s="5"/>
      <c r="L127" s="71"/>
      <c r="O127" s="131" t="s">
        <v>48</v>
      </c>
      <c r="P127" s="7">
        <v>905</v>
      </c>
      <c r="Q127" s="7">
        <v>54.1875</v>
      </c>
    </row>
    <row r="128" spans="1:17" ht="15" thickBot="1" x14ac:dyDescent="0.4">
      <c r="A128" s="168" t="s">
        <v>17</v>
      </c>
      <c r="B128" s="187" t="s">
        <v>20</v>
      </c>
      <c r="C128" s="196"/>
      <c r="D128" s="196"/>
      <c r="E128" s="196"/>
      <c r="F128" s="196"/>
      <c r="G128" s="196"/>
      <c r="H128" s="197"/>
      <c r="I128" s="5"/>
      <c r="J128" s="5"/>
      <c r="K128" s="5"/>
      <c r="L128" s="71"/>
    </row>
    <row r="129" spans="1:17" ht="15" thickBot="1" x14ac:dyDescent="0.4">
      <c r="A129" s="169"/>
      <c r="B129" s="43" t="s">
        <v>74</v>
      </c>
      <c r="C129" s="27" t="s">
        <v>75</v>
      </c>
      <c r="D129" s="27" t="s">
        <v>76</v>
      </c>
      <c r="E129" s="27" t="s">
        <v>77</v>
      </c>
      <c r="F129" s="44" t="s">
        <v>78</v>
      </c>
      <c r="G129" s="27" t="s">
        <v>79</v>
      </c>
      <c r="H129" s="44" t="s">
        <v>80</v>
      </c>
      <c r="I129" s="5"/>
      <c r="J129" s="5"/>
      <c r="K129" s="5"/>
      <c r="L129" s="71"/>
    </row>
    <row r="130" spans="1:17" x14ac:dyDescent="0.35">
      <c r="A130" s="28" t="s">
        <v>8</v>
      </c>
      <c r="B130" s="39">
        <v>45</v>
      </c>
      <c r="C130" s="6">
        <v>65</v>
      </c>
      <c r="D130" s="6">
        <v>90</v>
      </c>
      <c r="E130" s="6">
        <v>210</v>
      </c>
      <c r="F130" s="147">
        <v>225</v>
      </c>
      <c r="G130" s="6">
        <v>30</v>
      </c>
      <c r="H130" s="147">
        <v>40</v>
      </c>
      <c r="I130" s="5"/>
      <c r="J130" s="5"/>
      <c r="K130" s="5"/>
      <c r="L130" s="71"/>
      <c r="O130" s="7" t="s">
        <v>234</v>
      </c>
      <c r="P130" s="3"/>
      <c r="Q130" s="3"/>
    </row>
    <row r="131" spans="1:17" ht="15" thickBot="1" x14ac:dyDescent="0.4">
      <c r="A131" s="24" t="s">
        <v>9</v>
      </c>
      <c r="B131" s="31">
        <v>44.375</v>
      </c>
      <c r="C131" s="19">
        <v>53.625</v>
      </c>
      <c r="D131" s="19">
        <v>51.625</v>
      </c>
      <c r="E131" s="19">
        <v>76.375</v>
      </c>
      <c r="F131" s="20">
        <v>71.375</v>
      </c>
      <c r="G131" s="19">
        <v>25.875</v>
      </c>
      <c r="H131" s="20">
        <v>29.25</v>
      </c>
      <c r="I131" s="5"/>
      <c r="J131" s="5"/>
      <c r="K131" s="5"/>
      <c r="L131" s="71"/>
      <c r="O131" s="131" t="s">
        <v>51</v>
      </c>
      <c r="P131" s="7">
        <v>160</v>
      </c>
      <c r="Q131" s="7">
        <v>42.125</v>
      </c>
    </row>
    <row r="132" spans="1:17" x14ac:dyDescent="0.35">
      <c r="A132" s="72"/>
      <c r="B132" s="5"/>
      <c r="C132" s="5"/>
      <c r="D132" s="5"/>
      <c r="E132" s="5"/>
      <c r="F132" s="5"/>
      <c r="G132" s="5"/>
      <c r="H132" s="5"/>
      <c r="I132" s="5"/>
      <c r="J132" s="5"/>
      <c r="K132" s="5"/>
      <c r="L132" s="71"/>
      <c r="O132" s="131" t="s">
        <v>52</v>
      </c>
      <c r="P132" s="7">
        <v>220</v>
      </c>
      <c r="Q132" s="7">
        <v>42.125</v>
      </c>
    </row>
    <row r="133" spans="1:17" x14ac:dyDescent="0.35">
      <c r="A133" s="72"/>
      <c r="B133" s="5"/>
      <c r="C133" s="5"/>
      <c r="D133" s="5"/>
      <c r="E133" s="5"/>
      <c r="F133" s="5"/>
      <c r="G133" s="5"/>
      <c r="H133" s="5"/>
      <c r="I133" s="5"/>
      <c r="J133" s="5"/>
      <c r="K133" s="5"/>
      <c r="L133" s="71"/>
      <c r="O133" s="131" t="s">
        <v>53</v>
      </c>
      <c r="P133" s="7">
        <v>255</v>
      </c>
      <c r="Q133" s="7">
        <v>42.125</v>
      </c>
    </row>
    <row r="134" spans="1:17" ht="16" thickBot="1" x14ac:dyDescent="0.4">
      <c r="A134" s="151" t="s">
        <v>87</v>
      </c>
      <c r="B134" s="152"/>
      <c r="C134" s="152"/>
      <c r="D134" s="5"/>
      <c r="E134" s="5"/>
      <c r="F134" s="5"/>
      <c r="G134" s="5"/>
      <c r="H134" s="5"/>
      <c r="I134" s="5"/>
      <c r="J134" s="5"/>
      <c r="K134" s="5"/>
      <c r="L134" s="71"/>
      <c r="O134" s="131" t="s">
        <v>54</v>
      </c>
      <c r="P134" s="7">
        <v>410</v>
      </c>
      <c r="Q134" s="7">
        <v>54.1875</v>
      </c>
    </row>
    <row r="135" spans="1:17" x14ac:dyDescent="0.35">
      <c r="A135" s="168" t="s">
        <v>17</v>
      </c>
      <c r="B135" s="170" t="s">
        <v>20</v>
      </c>
      <c r="C135" s="171"/>
      <c r="D135" s="171"/>
      <c r="E135" s="171"/>
      <c r="F135" s="172"/>
      <c r="G135" s="5"/>
      <c r="H135" s="5"/>
      <c r="I135" s="5"/>
      <c r="J135" s="5"/>
      <c r="K135" s="5"/>
      <c r="L135" s="71"/>
      <c r="O135" s="131" t="s">
        <v>55</v>
      </c>
      <c r="P135" s="7">
        <v>520</v>
      </c>
      <c r="Q135" s="7">
        <v>54.1875</v>
      </c>
    </row>
    <row r="136" spans="1:17" ht="15" thickBot="1" x14ac:dyDescent="0.4">
      <c r="A136" s="169"/>
      <c r="B136" s="29" t="s">
        <v>88</v>
      </c>
      <c r="C136" s="21" t="s">
        <v>89</v>
      </c>
      <c r="D136" s="21" t="s">
        <v>90</v>
      </c>
      <c r="E136" s="21" t="s">
        <v>91</v>
      </c>
      <c r="F136" s="25" t="s">
        <v>92</v>
      </c>
      <c r="G136" s="5"/>
      <c r="H136" s="5"/>
      <c r="I136" s="5"/>
      <c r="J136" s="5"/>
      <c r="K136" s="5"/>
      <c r="L136" s="71"/>
    </row>
    <row r="137" spans="1:17" x14ac:dyDescent="0.35">
      <c r="A137" s="28" t="s">
        <v>8</v>
      </c>
      <c r="B137" s="39">
        <v>80</v>
      </c>
      <c r="C137" s="6">
        <v>115</v>
      </c>
      <c r="D137" s="6">
        <v>140</v>
      </c>
      <c r="E137" s="6">
        <v>190</v>
      </c>
      <c r="F137" s="147">
        <v>230</v>
      </c>
      <c r="G137" s="5"/>
      <c r="H137" s="5"/>
      <c r="I137" s="5"/>
      <c r="J137" s="5"/>
      <c r="K137" s="5"/>
      <c r="L137" s="71"/>
    </row>
    <row r="138" spans="1:17" ht="15" thickBot="1" x14ac:dyDescent="0.4">
      <c r="A138" s="24" t="s">
        <v>9</v>
      </c>
      <c r="B138" s="31">
        <v>18.25</v>
      </c>
      <c r="C138" s="19">
        <v>24.25</v>
      </c>
      <c r="D138" s="19">
        <v>24.25</v>
      </c>
      <c r="E138" s="19">
        <v>30.25</v>
      </c>
      <c r="F138" s="20">
        <v>30.25</v>
      </c>
      <c r="G138" s="5"/>
      <c r="H138" s="5"/>
      <c r="I138" s="5"/>
      <c r="J138" s="5"/>
      <c r="K138" s="5"/>
      <c r="L138" s="71"/>
      <c r="O138" s="7" t="s">
        <v>236</v>
      </c>
      <c r="P138" s="3"/>
      <c r="Q138" s="3"/>
    </row>
    <row r="139" spans="1:17" x14ac:dyDescent="0.35">
      <c r="A139" s="72"/>
      <c r="B139" s="5"/>
      <c r="C139" s="5"/>
      <c r="D139" s="5"/>
      <c r="E139" s="5"/>
      <c r="F139" s="5"/>
      <c r="G139" s="5"/>
      <c r="H139" s="5"/>
      <c r="I139" s="5"/>
      <c r="J139" s="5"/>
      <c r="K139" s="5"/>
      <c r="L139" s="71"/>
      <c r="O139" s="131" t="s">
        <v>57</v>
      </c>
      <c r="P139" s="7">
        <v>130</v>
      </c>
      <c r="Q139" s="7">
        <v>32.125</v>
      </c>
    </row>
    <row r="140" spans="1:17" x14ac:dyDescent="0.35">
      <c r="A140" s="72"/>
      <c r="B140" s="5"/>
      <c r="C140" s="5"/>
      <c r="D140" s="5"/>
      <c r="E140" s="5"/>
      <c r="F140" s="5"/>
      <c r="G140" s="5"/>
      <c r="H140" s="5"/>
      <c r="I140" s="5"/>
      <c r="J140" s="5"/>
      <c r="K140" s="5"/>
      <c r="L140" s="71"/>
      <c r="O140" s="131" t="s">
        <v>58</v>
      </c>
      <c r="P140" s="7">
        <v>180</v>
      </c>
      <c r="Q140" s="7">
        <v>32.125</v>
      </c>
    </row>
    <row r="141" spans="1:17" ht="16" thickBot="1" x14ac:dyDescent="0.4">
      <c r="A141" s="151" t="s">
        <v>103</v>
      </c>
      <c r="B141" s="173"/>
      <c r="C141" s="70"/>
      <c r="D141" s="5"/>
      <c r="E141" s="5"/>
      <c r="F141" s="5"/>
      <c r="G141" s="5"/>
      <c r="H141" s="5"/>
      <c r="I141" s="5"/>
      <c r="J141" s="5"/>
      <c r="K141" s="5"/>
      <c r="L141" s="71"/>
      <c r="O141" s="131" t="s">
        <v>59</v>
      </c>
      <c r="P141" s="7">
        <v>240</v>
      </c>
      <c r="Q141" s="7">
        <v>38.125</v>
      </c>
    </row>
    <row r="142" spans="1:17" x14ac:dyDescent="0.35">
      <c r="A142" s="168" t="s">
        <v>17</v>
      </c>
      <c r="B142" s="170" t="s">
        <v>20</v>
      </c>
      <c r="C142" s="171"/>
      <c r="D142" s="171"/>
      <c r="E142" s="171"/>
      <c r="F142" s="171"/>
      <c r="G142" s="171"/>
      <c r="H142" s="171"/>
      <c r="I142" s="171"/>
      <c r="J142" s="172"/>
      <c r="K142" s="5"/>
      <c r="L142" s="71"/>
      <c r="O142" s="131" t="s">
        <v>60</v>
      </c>
      <c r="P142" s="7">
        <v>330</v>
      </c>
      <c r="Q142" s="7">
        <v>35.25</v>
      </c>
    </row>
    <row r="143" spans="1:17" ht="15" thickBot="1" x14ac:dyDescent="0.4">
      <c r="A143" s="169"/>
      <c r="B143" s="29" t="s">
        <v>106</v>
      </c>
      <c r="C143" s="13" t="s">
        <v>107</v>
      </c>
      <c r="D143" s="21" t="s">
        <v>104</v>
      </c>
      <c r="E143" s="21" t="s">
        <v>105</v>
      </c>
      <c r="F143" s="21" t="s">
        <v>108</v>
      </c>
      <c r="G143" s="21" t="s">
        <v>109</v>
      </c>
      <c r="H143" s="21" t="s">
        <v>110</v>
      </c>
      <c r="I143" s="21" t="s">
        <v>111</v>
      </c>
      <c r="J143" s="25" t="s">
        <v>112</v>
      </c>
      <c r="K143" s="5"/>
      <c r="L143" s="71"/>
      <c r="O143" s="131" t="s">
        <v>61</v>
      </c>
      <c r="P143" s="7">
        <v>405</v>
      </c>
      <c r="Q143" s="7">
        <v>35.25</v>
      </c>
    </row>
    <row r="144" spans="1:17" x14ac:dyDescent="0.35">
      <c r="A144" s="28" t="s">
        <v>8</v>
      </c>
      <c r="B144" s="39">
        <v>135</v>
      </c>
      <c r="C144" s="6">
        <v>175</v>
      </c>
      <c r="D144" s="6">
        <v>215</v>
      </c>
      <c r="E144" s="6">
        <v>310</v>
      </c>
      <c r="F144" s="6">
        <v>120</v>
      </c>
      <c r="G144" s="45">
        <v>175</v>
      </c>
      <c r="H144" s="6">
        <v>95</v>
      </c>
      <c r="I144" s="6">
        <v>120</v>
      </c>
      <c r="J144" s="147">
        <v>150</v>
      </c>
      <c r="K144" s="5"/>
      <c r="L144" s="71"/>
      <c r="O144" s="5"/>
      <c r="P144" s="5"/>
      <c r="Q144" s="5"/>
    </row>
    <row r="145" spans="1:70" ht="15" thickBot="1" x14ac:dyDescent="0.4">
      <c r="A145" s="24" t="s">
        <v>9</v>
      </c>
      <c r="B145" s="31">
        <v>88</v>
      </c>
      <c r="C145" s="19">
        <v>80</v>
      </c>
      <c r="D145" s="19">
        <v>75</v>
      </c>
      <c r="E145" s="19">
        <v>50</v>
      </c>
      <c r="F145" s="19">
        <v>88</v>
      </c>
      <c r="G145" s="23">
        <v>80</v>
      </c>
      <c r="H145" s="23">
        <v>46</v>
      </c>
      <c r="I145" s="19">
        <v>38</v>
      </c>
      <c r="J145" s="20">
        <v>33</v>
      </c>
      <c r="K145" s="5"/>
      <c r="L145" s="71"/>
      <c r="O145" s="5"/>
      <c r="P145" s="5"/>
      <c r="Q145" s="5"/>
    </row>
    <row r="146" spans="1:70" x14ac:dyDescent="0.35">
      <c r="A146" s="72"/>
      <c r="B146" s="5"/>
      <c r="C146" s="5"/>
      <c r="D146" s="5"/>
      <c r="E146" s="5"/>
      <c r="F146" s="5"/>
      <c r="G146" s="5"/>
      <c r="H146" s="5"/>
      <c r="I146" s="5"/>
      <c r="J146" s="5"/>
      <c r="K146" s="5"/>
      <c r="L146" s="71"/>
      <c r="O146" s="7" t="s">
        <v>235</v>
      </c>
      <c r="P146" s="3"/>
      <c r="Q146" s="3"/>
    </row>
    <row r="147" spans="1:70" x14ac:dyDescent="0.35">
      <c r="A147" s="72"/>
      <c r="B147" s="5"/>
      <c r="C147" s="5"/>
      <c r="D147" s="5"/>
      <c r="E147" s="5"/>
      <c r="F147" s="5"/>
      <c r="G147" s="5"/>
      <c r="H147" s="5"/>
      <c r="I147" s="5"/>
      <c r="J147" s="5"/>
      <c r="K147" s="5"/>
      <c r="L147" s="71"/>
      <c r="O147" s="131" t="s">
        <v>62</v>
      </c>
      <c r="P147" s="7">
        <v>135</v>
      </c>
      <c r="Q147" s="7">
        <v>32.125</v>
      </c>
    </row>
    <row r="148" spans="1:70" ht="16" thickBot="1" x14ac:dyDescent="0.4">
      <c r="A148" s="151" t="s">
        <v>196</v>
      </c>
      <c r="B148" s="152"/>
      <c r="C148" s="152"/>
      <c r="D148" s="5"/>
      <c r="E148" s="5"/>
      <c r="F148" s="5"/>
      <c r="G148" s="5"/>
      <c r="H148" s="5"/>
      <c r="I148" s="5"/>
      <c r="J148" s="5"/>
      <c r="K148" s="5"/>
      <c r="L148" s="71"/>
      <c r="O148" s="131" t="s">
        <v>63</v>
      </c>
      <c r="P148" s="7">
        <v>175</v>
      </c>
      <c r="Q148" s="7">
        <v>32.125</v>
      </c>
    </row>
    <row r="149" spans="1:70" x14ac:dyDescent="0.35">
      <c r="A149" s="168" t="s">
        <v>17</v>
      </c>
      <c r="B149" s="170" t="s">
        <v>20</v>
      </c>
      <c r="C149" s="171"/>
      <c r="D149" s="171"/>
      <c r="E149" s="171"/>
      <c r="F149" s="172"/>
      <c r="G149" s="5"/>
      <c r="H149" s="5"/>
      <c r="I149" s="5"/>
      <c r="J149" s="5"/>
      <c r="K149" s="5"/>
      <c r="L149" s="71"/>
      <c r="O149" s="131" t="s">
        <v>64</v>
      </c>
      <c r="P149" s="7">
        <v>230</v>
      </c>
      <c r="Q149" s="7">
        <v>38.125</v>
      </c>
    </row>
    <row r="150" spans="1:70" ht="15" thickBot="1" x14ac:dyDescent="0.4">
      <c r="A150" s="169"/>
      <c r="B150" s="29" t="s">
        <v>113</v>
      </c>
      <c r="C150" s="21" t="s">
        <v>114</v>
      </c>
      <c r="D150" s="21" t="s">
        <v>115</v>
      </c>
      <c r="E150" s="21" t="s">
        <v>116</v>
      </c>
      <c r="F150" s="25" t="s">
        <v>117</v>
      </c>
      <c r="G150" s="5"/>
      <c r="H150" s="5"/>
      <c r="I150" s="5"/>
      <c r="J150" s="5"/>
      <c r="K150" s="5"/>
      <c r="L150" s="71"/>
      <c r="O150" s="131" t="s">
        <v>65</v>
      </c>
      <c r="P150" s="7">
        <v>300</v>
      </c>
      <c r="Q150" s="7">
        <v>35.25</v>
      </c>
    </row>
    <row r="151" spans="1:70" x14ac:dyDescent="0.35">
      <c r="A151" s="28" t="s">
        <v>8</v>
      </c>
      <c r="B151" s="39">
        <v>155</v>
      </c>
      <c r="C151" s="6">
        <v>215</v>
      </c>
      <c r="D151" s="6">
        <v>280</v>
      </c>
      <c r="E151" s="6">
        <v>475</v>
      </c>
      <c r="F151" s="147">
        <v>575</v>
      </c>
      <c r="G151" s="5"/>
      <c r="H151" s="5"/>
      <c r="I151" s="5"/>
      <c r="J151" s="5"/>
      <c r="K151" s="5"/>
      <c r="L151" s="71"/>
      <c r="O151" s="131" t="s">
        <v>66</v>
      </c>
      <c r="P151" s="7">
        <v>365</v>
      </c>
      <c r="Q151" s="7">
        <v>35.25</v>
      </c>
    </row>
    <row r="152" spans="1:70" ht="15" thickBot="1" x14ac:dyDescent="0.4">
      <c r="A152" s="24" t="s">
        <v>9</v>
      </c>
      <c r="B152" s="31">
        <v>42.125</v>
      </c>
      <c r="C152" s="19">
        <v>42.125</v>
      </c>
      <c r="D152" s="19">
        <v>42.125</v>
      </c>
      <c r="E152" s="19">
        <v>54.1875</v>
      </c>
      <c r="F152" s="20">
        <v>54.1875</v>
      </c>
      <c r="G152" s="72"/>
      <c r="H152" s="5"/>
      <c r="I152" s="5"/>
      <c r="J152" s="5"/>
      <c r="K152" s="5"/>
      <c r="L152" s="71"/>
    </row>
    <row r="153" spans="1:70" x14ac:dyDescent="0.35">
      <c r="A153" s="72"/>
      <c r="B153" s="5"/>
      <c r="C153" s="5"/>
      <c r="D153" s="5"/>
      <c r="E153" s="5"/>
      <c r="F153" s="5"/>
      <c r="G153" s="5"/>
      <c r="H153" s="5"/>
      <c r="I153" s="5"/>
      <c r="J153" s="5"/>
      <c r="K153" s="5"/>
      <c r="L153" s="71"/>
    </row>
    <row r="154" spans="1:70" x14ac:dyDescent="0.35">
      <c r="A154" s="72"/>
      <c r="B154" s="5"/>
      <c r="C154" s="5"/>
      <c r="D154" s="5"/>
      <c r="E154" s="5"/>
      <c r="F154" s="5"/>
      <c r="G154" s="5"/>
      <c r="H154" s="5"/>
      <c r="I154" s="5"/>
      <c r="J154" s="5"/>
      <c r="K154" s="5"/>
      <c r="L154" s="71"/>
      <c r="O154" s="7" t="s">
        <v>238</v>
      </c>
      <c r="P154" s="3"/>
      <c r="Q154" s="3"/>
      <c r="T154" s="5"/>
      <c r="U154" s="5"/>
      <c r="V154" s="5"/>
      <c r="W154" s="5"/>
      <c r="X154" s="5"/>
      <c r="Y154" s="5"/>
      <c r="Z154" s="5"/>
      <c r="AA154" s="5"/>
      <c r="AB154" s="5"/>
      <c r="AC154" s="5"/>
      <c r="AD154" s="5"/>
      <c r="AE154" s="5"/>
      <c r="AF154" s="5"/>
      <c r="AG154" s="5"/>
      <c r="AH154" s="5"/>
      <c r="AI154" s="5"/>
      <c r="AJ154" s="5"/>
      <c r="AK154" s="5"/>
      <c r="AL154" s="5"/>
      <c r="AM154" s="5"/>
      <c r="AN154" s="5"/>
      <c r="AO154" s="5"/>
      <c r="AP154" s="5"/>
      <c r="AQ154" s="5"/>
      <c r="AR154" s="5"/>
      <c r="AS154" s="5"/>
      <c r="AT154" s="5"/>
      <c r="AU154" s="5"/>
      <c r="AV154" s="5"/>
      <c r="AW154" s="5"/>
      <c r="AX154" s="5"/>
      <c r="AY154" s="5"/>
      <c r="AZ154" s="5"/>
      <c r="BA154" s="5"/>
      <c r="BB154" s="5"/>
      <c r="BC154" s="5"/>
      <c r="BD154" s="5"/>
      <c r="BE154" s="5"/>
      <c r="BF154" s="5"/>
      <c r="BG154" s="5"/>
      <c r="BH154" s="5"/>
      <c r="BI154" s="5"/>
      <c r="BJ154" s="5"/>
      <c r="BK154" s="5"/>
      <c r="BL154" s="5"/>
      <c r="BM154" s="5"/>
      <c r="BN154" s="5"/>
      <c r="BO154" s="5"/>
      <c r="BP154" s="5"/>
      <c r="BQ154" s="5"/>
      <c r="BR154" s="5"/>
    </row>
    <row r="155" spans="1:70" ht="16" thickBot="1" x14ac:dyDescent="0.4">
      <c r="A155" s="151" t="s">
        <v>159</v>
      </c>
      <c r="B155" s="173"/>
      <c r="C155" s="70"/>
      <c r="D155" s="5"/>
      <c r="E155" s="5"/>
      <c r="F155" s="5"/>
      <c r="G155" s="5"/>
      <c r="H155" s="5"/>
      <c r="I155" s="5"/>
      <c r="J155" s="5"/>
      <c r="K155" s="5"/>
      <c r="L155" s="71"/>
      <c r="O155" s="131" t="s">
        <v>68</v>
      </c>
      <c r="P155" s="7">
        <v>95</v>
      </c>
      <c r="Q155" s="7">
        <v>32.125</v>
      </c>
      <c r="T155" s="5"/>
      <c r="U155" s="5"/>
      <c r="V155" s="5"/>
      <c r="W155" s="5"/>
      <c r="X155" s="5"/>
      <c r="Y155" s="5"/>
      <c r="Z155" s="5"/>
      <c r="AA155" s="5"/>
      <c r="AB155" s="5"/>
      <c r="AC155" s="5"/>
      <c r="AD155" s="5"/>
      <c r="AE155" s="5"/>
      <c r="AF155" s="5"/>
      <c r="AG155" s="5"/>
      <c r="AH155" s="5"/>
      <c r="AI155" s="5"/>
      <c r="AJ155" s="5"/>
      <c r="AK155" s="5"/>
      <c r="AL155" s="5"/>
      <c r="AM155" s="5"/>
      <c r="AN155" s="5"/>
      <c r="AO155" s="5"/>
      <c r="AP155" s="5"/>
      <c r="AQ155" s="5"/>
      <c r="AR155" s="5"/>
      <c r="AS155" s="5"/>
      <c r="AT155" s="5"/>
      <c r="AU155" s="5"/>
      <c r="AV155" s="5"/>
      <c r="AW155" s="5"/>
      <c r="AX155" s="5"/>
      <c r="AY155" s="5"/>
      <c r="AZ155" s="5"/>
      <c r="BA155" s="5"/>
      <c r="BB155" s="5"/>
      <c r="BC155" s="5"/>
      <c r="BD155" s="5"/>
      <c r="BE155" s="5"/>
      <c r="BF155" s="5"/>
      <c r="BG155" s="5"/>
      <c r="BH155" s="5"/>
      <c r="BI155" s="5"/>
      <c r="BJ155" s="5"/>
      <c r="BK155" s="5"/>
      <c r="BL155" s="5"/>
      <c r="BM155" s="5"/>
      <c r="BN155" s="5"/>
      <c r="BO155" s="5"/>
      <c r="BP155" s="5"/>
      <c r="BQ155" s="5"/>
      <c r="BR155" s="5"/>
    </row>
    <row r="156" spans="1:70" x14ac:dyDescent="0.35">
      <c r="A156" s="168" t="s">
        <v>17</v>
      </c>
      <c r="B156" s="170" t="s">
        <v>20</v>
      </c>
      <c r="C156" s="171"/>
      <c r="D156" s="171"/>
      <c r="E156" s="172"/>
      <c r="F156" s="38"/>
      <c r="G156" s="38"/>
      <c r="H156" s="38"/>
      <c r="I156" s="38"/>
      <c r="J156" s="38"/>
      <c r="K156" s="5"/>
      <c r="L156" s="71"/>
      <c r="O156" s="131" t="s">
        <v>69</v>
      </c>
      <c r="P156" s="7">
        <v>135</v>
      </c>
      <c r="Q156" s="7">
        <v>32.125</v>
      </c>
      <c r="T156" s="5"/>
      <c r="U156" s="5"/>
      <c r="V156" s="5"/>
      <c r="W156" s="5"/>
      <c r="X156" s="5"/>
      <c r="Y156" s="5"/>
      <c r="Z156" s="5"/>
      <c r="AA156" s="5"/>
      <c r="AB156" s="5"/>
      <c r="AC156" s="5"/>
      <c r="AD156" s="5"/>
      <c r="AE156" s="5"/>
      <c r="AF156" s="5"/>
      <c r="AG156" s="5"/>
      <c r="AH156" s="5"/>
      <c r="AI156" s="5"/>
      <c r="AJ156" s="5"/>
      <c r="AK156" s="5"/>
      <c r="AL156" s="5"/>
      <c r="AM156" s="5"/>
      <c r="AN156" s="5"/>
      <c r="AO156" s="5"/>
      <c r="AP156" s="5"/>
      <c r="AQ156" s="5"/>
      <c r="AR156" s="5"/>
      <c r="AS156" s="5"/>
      <c r="AT156" s="5"/>
      <c r="AU156" s="5"/>
      <c r="AV156" s="5"/>
      <c r="AW156" s="5"/>
      <c r="AX156" s="5"/>
      <c r="AY156" s="5"/>
      <c r="AZ156" s="5"/>
      <c r="BA156" s="5"/>
      <c r="BB156" s="5"/>
      <c r="BC156" s="5"/>
      <c r="BD156" s="5"/>
      <c r="BE156" s="5"/>
      <c r="BF156" s="5"/>
      <c r="BG156" s="5"/>
      <c r="BH156" s="5"/>
      <c r="BI156" s="5"/>
      <c r="BJ156" s="5"/>
      <c r="BK156" s="5"/>
      <c r="BL156" s="5"/>
      <c r="BM156" s="5"/>
      <c r="BN156" s="5"/>
      <c r="BO156" s="5"/>
      <c r="BP156" s="5"/>
      <c r="BQ156" s="5"/>
      <c r="BR156" s="5"/>
    </row>
    <row r="157" spans="1:70" ht="15" customHeight="1" thickBot="1" x14ac:dyDescent="0.4">
      <c r="A157" s="169"/>
      <c r="B157" s="29" t="s">
        <v>160</v>
      </c>
      <c r="C157" s="13" t="s">
        <v>161</v>
      </c>
      <c r="D157" s="21" t="s">
        <v>162</v>
      </c>
      <c r="E157" s="25" t="s">
        <v>163</v>
      </c>
      <c r="F157" s="5"/>
      <c r="G157" s="5"/>
      <c r="H157" s="5"/>
      <c r="I157" s="5"/>
      <c r="J157" s="5"/>
      <c r="K157" s="5"/>
      <c r="L157" s="71"/>
      <c r="O157" s="131" t="s">
        <v>70</v>
      </c>
      <c r="P157" s="7">
        <v>165</v>
      </c>
      <c r="Q157" s="7">
        <v>38.125</v>
      </c>
      <c r="R157" s="5"/>
      <c r="S157" s="5"/>
      <c r="T157" s="5"/>
      <c r="U157" s="5"/>
      <c r="V157" s="5"/>
      <c r="W157" s="5"/>
      <c r="X157" s="5"/>
      <c r="Y157" s="5"/>
      <c r="Z157" s="5"/>
      <c r="AA157" s="5"/>
      <c r="AB157" s="5"/>
      <c r="AC157" s="5"/>
      <c r="AD157" s="5"/>
      <c r="AE157" s="5"/>
      <c r="AF157" s="5"/>
      <c r="AG157" s="5"/>
      <c r="AH157" s="5"/>
      <c r="AI157" s="5"/>
      <c r="AJ157" s="5"/>
      <c r="AK157" s="5"/>
      <c r="AL157" s="5"/>
      <c r="AM157" s="5"/>
      <c r="AN157" s="5"/>
      <c r="AO157" s="5"/>
      <c r="AP157" s="5"/>
      <c r="AQ157" s="5"/>
      <c r="AR157" s="5"/>
      <c r="AS157" s="5"/>
      <c r="AT157" s="5"/>
      <c r="AU157" s="5"/>
      <c r="AV157" s="5"/>
      <c r="AW157" s="5"/>
      <c r="AX157" s="5"/>
      <c r="AY157" s="5"/>
      <c r="AZ157" s="5"/>
      <c r="BA157" s="5"/>
      <c r="BB157" s="5"/>
      <c r="BC157" s="5"/>
      <c r="BD157" s="5"/>
      <c r="BE157" s="5"/>
      <c r="BF157" s="5"/>
      <c r="BG157" s="5"/>
      <c r="BH157" s="5"/>
      <c r="BI157" s="5"/>
      <c r="BJ157" s="5"/>
      <c r="BK157" s="5"/>
      <c r="BL157" s="5"/>
      <c r="BM157" s="5"/>
      <c r="BN157" s="5"/>
      <c r="BO157" s="5"/>
      <c r="BP157" s="5"/>
      <c r="BQ157" s="5"/>
      <c r="BR157" s="5"/>
    </row>
    <row r="158" spans="1:70" ht="15" customHeight="1" x14ac:dyDescent="0.35">
      <c r="A158" s="28" t="s">
        <v>8</v>
      </c>
      <c r="B158" s="39">
        <v>110</v>
      </c>
      <c r="C158" s="6">
        <v>111</v>
      </c>
      <c r="D158" s="6">
        <v>141</v>
      </c>
      <c r="E158" s="147">
        <v>198</v>
      </c>
      <c r="F158" s="5" t="s">
        <v>165</v>
      </c>
      <c r="G158" s="5"/>
      <c r="H158" s="5"/>
      <c r="I158" s="5"/>
      <c r="J158" s="5"/>
      <c r="K158" s="5"/>
      <c r="L158" s="71"/>
      <c r="O158" s="131" t="s">
        <v>71</v>
      </c>
      <c r="P158" s="7">
        <v>235</v>
      </c>
      <c r="Q158" s="7">
        <v>35.25</v>
      </c>
      <c r="R158" s="5"/>
      <c r="S158" s="5"/>
      <c r="T158" s="5"/>
      <c r="U158" s="5"/>
      <c r="V158" s="5"/>
      <c r="W158" s="5"/>
      <c r="X158" s="5"/>
      <c r="Y158" s="5"/>
      <c r="Z158" s="5"/>
      <c r="AA158" s="5"/>
      <c r="AB158" s="5"/>
      <c r="AC158" s="5"/>
      <c r="AD158" s="5"/>
      <c r="AE158" s="5"/>
      <c r="AF158" s="5"/>
      <c r="AG158" s="5"/>
      <c r="AH158" s="5"/>
      <c r="AI158" s="5"/>
      <c r="AJ158" s="5"/>
      <c r="AK158" s="5"/>
      <c r="AL158" s="5"/>
      <c r="AM158" s="5"/>
      <c r="AN158" s="5"/>
      <c r="AO158" s="5"/>
      <c r="AP158" s="5"/>
      <c r="AQ158" s="5"/>
      <c r="AR158" s="5"/>
      <c r="AS158" s="5"/>
      <c r="AT158" s="5"/>
      <c r="AU158" s="5"/>
      <c r="AV158" s="5"/>
      <c r="AW158" s="5"/>
      <c r="AX158" s="5"/>
      <c r="AY158" s="5"/>
      <c r="AZ158" s="5"/>
      <c r="BA158" s="5"/>
      <c r="BB158" s="5"/>
      <c r="BC158" s="5"/>
      <c r="BD158" s="5"/>
      <c r="BE158" s="5"/>
      <c r="BF158" s="5"/>
      <c r="BG158" s="5"/>
      <c r="BH158" s="5"/>
      <c r="BI158" s="5"/>
      <c r="BJ158" s="5"/>
      <c r="BK158" s="5"/>
      <c r="BL158" s="5"/>
      <c r="BM158" s="5"/>
      <c r="BN158" s="5"/>
      <c r="BO158" s="5"/>
      <c r="BP158" s="5"/>
      <c r="BQ158" s="5"/>
      <c r="BR158" s="5"/>
    </row>
    <row r="159" spans="1:70" ht="15" customHeight="1" thickBot="1" x14ac:dyDescent="0.4">
      <c r="A159" s="24" t="s">
        <v>9</v>
      </c>
      <c r="B159" s="31" t="s">
        <v>164</v>
      </c>
      <c r="C159" s="31" t="s">
        <v>164</v>
      </c>
      <c r="D159" s="31" t="s">
        <v>164</v>
      </c>
      <c r="E159" s="80" t="s">
        <v>164</v>
      </c>
      <c r="F159" s="81" t="s">
        <v>166</v>
      </c>
      <c r="G159" s="5"/>
      <c r="H159" s="5"/>
      <c r="I159" s="5"/>
      <c r="J159" s="5"/>
      <c r="K159" s="5"/>
      <c r="L159" s="71"/>
      <c r="O159" s="131" t="s">
        <v>72</v>
      </c>
      <c r="P159" s="7">
        <v>295</v>
      </c>
      <c r="Q159" s="7">
        <v>35.25</v>
      </c>
      <c r="S159" s="5"/>
      <c r="T159" s="5"/>
      <c r="U159" s="5"/>
      <c r="V159" s="5"/>
      <c r="W159" s="5"/>
      <c r="X159" s="5"/>
      <c r="Y159" s="5"/>
      <c r="Z159" s="5"/>
      <c r="AA159" s="5"/>
      <c r="AB159" s="5"/>
      <c r="AC159" s="5"/>
      <c r="AD159" s="5"/>
      <c r="AE159" s="5"/>
      <c r="AF159" s="5"/>
      <c r="AG159" s="5"/>
      <c r="AH159" s="5"/>
      <c r="AI159" s="5"/>
      <c r="AJ159" s="5"/>
      <c r="AK159" s="5"/>
      <c r="AL159" s="5"/>
      <c r="AM159" s="5"/>
      <c r="AN159" s="5"/>
      <c r="AO159" s="5"/>
      <c r="AP159" s="5"/>
      <c r="AQ159" s="5"/>
      <c r="AR159" s="5"/>
      <c r="AS159" s="5"/>
      <c r="AT159" s="5"/>
      <c r="AU159" s="5"/>
      <c r="AV159" s="5"/>
      <c r="AW159" s="5"/>
      <c r="AX159" s="5"/>
      <c r="AY159" s="5"/>
      <c r="AZ159" s="5"/>
      <c r="BA159" s="5"/>
      <c r="BB159" s="5"/>
      <c r="BC159" s="5"/>
      <c r="BD159" s="5"/>
      <c r="BE159" s="5"/>
      <c r="BF159" s="5"/>
      <c r="BG159" s="5"/>
      <c r="BH159" s="5"/>
      <c r="BI159" s="5"/>
      <c r="BJ159" s="5"/>
      <c r="BK159" s="5"/>
      <c r="BL159" s="5"/>
      <c r="BM159" s="5"/>
      <c r="BN159" s="5"/>
      <c r="BO159" s="5"/>
      <c r="BP159" s="5"/>
      <c r="BQ159" s="5"/>
      <c r="BR159" s="5"/>
    </row>
    <row r="160" spans="1:70" ht="15" thickBot="1" x14ac:dyDescent="0.4">
      <c r="A160" s="72"/>
      <c r="B160" s="5"/>
      <c r="C160" s="5"/>
      <c r="D160" s="5"/>
      <c r="E160" s="5"/>
      <c r="F160" s="5"/>
      <c r="G160" s="5"/>
      <c r="H160" s="5"/>
      <c r="I160" s="5"/>
      <c r="J160" s="5"/>
      <c r="K160" s="5"/>
      <c r="L160" s="71"/>
      <c r="S160" s="5"/>
      <c r="T160" s="5"/>
      <c r="U160" s="5"/>
      <c r="V160" s="5"/>
      <c r="W160" s="5"/>
      <c r="X160" s="5"/>
      <c r="Y160" s="5"/>
      <c r="Z160" s="5"/>
      <c r="AA160" s="5"/>
      <c r="AB160" s="5"/>
      <c r="AC160" s="5"/>
      <c r="AD160" s="5"/>
      <c r="AE160" s="5"/>
      <c r="AF160" s="5"/>
      <c r="AG160" s="5"/>
      <c r="AH160" s="5"/>
      <c r="AI160" s="5"/>
      <c r="AJ160" s="5"/>
      <c r="AK160" s="5"/>
      <c r="AL160" s="5"/>
      <c r="AM160" s="5"/>
      <c r="AN160" s="5"/>
      <c r="AO160" s="5"/>
      <c r="AP160" s="5"/>
      <c r="AQ160" s="5"/>
      <c r="AR160" s="5"/>
      <c r="AS160" s="5"/>
      <c r="AT160" s="5"/>
      <c r="AU160" s="5"/>
      <c r="AV160" s="5"/>
      <c r="AW160" s="5"/>
      <c r="AX160" s="5"/>
      <c r="AY160" s="5"/>
      <c r="AZ160" s="5"/>
      <c r="BA160" s="5"/>
      <c r="BB160" s="5"/>
      <c r="BC160" s="5"/>
      <c r="BD160" s="5"/>
      <c r="BE160" s="5"/>
      <c r="BF160" s="5"/>
      <c r="BG160" s="5"/>
      <c r="BH160" s="5"/>
      <c r="BI160" s="5"/>
      <c r="BJ160" s="5"/>
      <c r="BK160" s="5"/>
      <c r="BL160" s="5"/>
      <c r="BM160" s="5"/>
      <c r="BN160" s="5"/>
      <c r="BO160" s="5"/>
      <c r="BP160" s="5"/>
      <c r="BQ160" s="5"/>
      <c r="BR160" s="5"/>
    </row>
    <row r="161" spans="1:70" ht="15" thickBot="1" x14ac:dyDescent="0.4">
      <c r="A161" s="141"/>
      <c r="B161" s="79"/>
      <c r="C161" s="79"/>
      <c r="D161" s="79"/>
      <c r="E161" s="79"/>
      <c r="F161" s="79"/>
      <c r="G161" s="79"/>
      <c r="H161" s="79"/>
      <c r="I161" s="79"/>
      <c r="J161" s="79"/>
      <c r="K161" s="79"/>
      <c r="L161" s="146"/>
      <c r="S161" s="5"/>
      <c r="T161" s="5"/>
      <c r="U161" s="5"/>
      <c r="V161" s="5"/>
      <c r="W161" s="5"/>
      <c r="X161" s="5"/>
      <c r="Y161" s="5"/>
      <c r="Z161" s="5"/>
      <c r="AA161" s="5"/>
      <c r="AB161" s="5"/>
      <c r="AC161" s="5"/>
      <c r="AD161" s="5"/>
      <c r="AE161" s="5"/>
      <c r="AF161" s="5"/>
      <c r="AG161" s="5"/>
      <c r="AH161" s="5"/>
      <c r="AI161" s="5"/>
      <c r="AJ161" s="5"/>
      <c r="AK161" s="5"/>
      <c r="AL161" s="5"/>
      <c r="AM161" s="5"/>
      <c r="AN161" s="5"/>
      <c r="AO161" s="5"/>
      <c r="AP161" s="5"/>
      <c r="AQ161" s="5"/>
      <c r="AR161" s="5"/>
      <c r="AS161" s="5"/>
      <c r="AT161" s="5"/>
      <c r="AU161" s="5"/>
      <c r="AV161" s="5"/>
      <c r="AW161" s="5"/>
      <c r="AX161" s="5"/>
      <c r="AY161" s="5"/>
      <c r="AZ161" s="5"/>
      <c r="BA161" s="5"/>
      <c r="BB161" s="5"/>
      <c r="BC161" s="5"/>
      <c r="BD161" s="5"/>
      <c r="BE161" s="5"/>
      <c r="BF161" s="5"/>
      <c r="BG161" s="5"/>
      <c r="BH161" s="5"/>
      <c r="BI161" s="5"/>
      <c r="BJ161" s="5"/>
      <c r="BK161" s="5"/>
      <c r="BL161" s="5"/>
      <c r="BM161" s="5"/>
      <c r="BN161" s="5"/>
      <c r="BO161" s="5"/>
      <c r="BP161" s="5"/>
      <c r="BQ161" s="5"/>
      <c r="BR161" s="5"/>
    </row>
    <row r="162" spans="1:70" ht="18.5" x14ac:dyDescent="0.45">
      <c r="A162" s="194" t="s">
        <v>221</v>
      </c>
      <c r="B162" s="195"/>
      <c r="C162" s="195"/>
      <c r="D162" s="195"/>
      <c r="E162" s="195"/>
      <c r="O162" s="7" t="s">
        <v>239</v>
      </c>
      <c r="P162" s="3"/>
      <c r="Q162" s="3"/>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5"/>
      <c r="AS162" s="5"/>
      <c r="AT162" s="5"/>
      <c r="AU162" s="5"/>
      <c r="AV162" s="5"/>
      <c r="AW162" s="5"/>
      <c r="AX162" s="5"/>
      <c r="AY162" s="5"/>
      <c r="AZ162" s="5"/>
      <c r="BA162" s="5"/>
      <c r="BB162" s="5"/>
      <c r="BC162" s="5"/>
      <c r="BD162" s="5"/>
      <c r="BE162" s="5"/>
      <c r="BF162" s="5"/>
      <c r="BG162" s="5"/>
      <c r="BH162" s="5"/>
      <c r="BI162" s="5"/>
      <c r="BJ162" s="5"/>
      <c r="BK162" s="5"/>
      <c r="BL162" s="5"/>
      <c r="BM162" s="5"/>
      <c r="BN162" s="5"/>
      <c r="BO162" s="5"/>
      <c r="BP162" s="5"/>
      <c r="BQ162" s="5"/>
      <c r="BR162" s="5"/>
    </row>
    <row r="163" spans="1:70" x14ac:dyDescent="0.35">
      <c r="O163" s="131" t="s">
        <v>82</v>
      </c>
      <c r="P163" s="7">
        <v>25</v>
      </c>
      <c r="Q163" s="7">
        <v>22.375</v>
      </c>
      <c r="S163" s="5"/>
      <c r="T163" s="5"/>
      <c r="U163" s="5"/>
      <c r="V163" s="5"/>
      <c r="W163" s="5"/>
      <c r="X163" s="5"/>
      <c r="Y163" s="5"/>
      <c r="Z163" s="5"/>
      <c r="AA163" s="5"/>
      <c r="AB163" s="5"/>
      <c r="AC163" s="5"/>
      <c r="AD163" s="5"/>
      <c r="AE163" s="5"/>
      <c r="AF163" s="5"/>
      <c r="AG163" s="5"/>
      <c r="AH163" s="5"/>
      <c r="AI163" s="5"/>
      <c r="AJ163" s="5"/>
      <c r="AK163" s="5"/>
      <c r="AL163" s="5"/>
      <c r="AM163" s="5"/>
      <c r="AN163" s="5"/>
      <c r="AO163" s="5"/>
      <c r="AP163" s="5"/>
      <c r="AQ163" s="5"/>
      <c r="AR163" s="5"/>
      <c r="AS163" s="5"/>
      <c r="AT163" s="5"/>
      <c r="AU163" s="5"/>
      <c r="AV163" s="5"/>
      <c r="AW163" s="5"/>
      <c r="AX163" s="5"/>
      <c r="AY163" s="5"/>
      <c r="AZ163" s="5"/>
      <c r="BA163" s="5"/>
      <c r="BB163" s="5"/>
      <c r="BC163" s="5"/>
      <c r="BD163" s="5"/>
      <c r="BE163" s="5"/>
      <c r="BF163" s="5"/>
      <c r="BG163" s="5"/>
      <c r="BH163" s="5"/>
      <c r="BI163" s="5"/>
      <c r="BJ163" s="5"/>
      <c r="BK163" s="5"/>
      <c r="BL163" s="5"/>
      <c r="BM163" s="5"/>
      <c r="BN163" s="5"/>
      <c r="BO163" s="5"/>
      <c r="BP163" s="5"/>
      <c r="BQ163" s="5"/>
      <c r="BR163" s="5"/>
    </row>
    <row r="164" spans="1:70" ht="16" thickBot="1" x14ac:dyDescent="0.4">
      <c r="A164" s="151" t="s">
        <v>156</v>
      </c>
      <c r="B164" s="166"/>
      <c r="C164" s="166"/>
      <c r="D164" s="5"/>
      <c r="E164" s="5"/>
      <c r="F164" s="5"/>
      <c r="G164" s="5"/>
      <c r="O164" s="131" t="s">
        <v>83</v>
      </c>
      <c r="P164" s="7">
        <v>35</v>
      </c>
      <c r="Q164" s="7">
        <v>30.3125</v>
      </c>
      <c r="S164" s="5"/>
      <c r="T164" s="5"/>
      <c r="U164" s="5"/>
      <c r="V164" s="5"/>
      <c r="W164" s="5"/>
      <c r="X164" s="5"/>
      <c r="Y164" s="5"/>
      <c r="Z164" s="5"/>
      <c r="AA164" s="5"/>
      <c r="AB164" s="5"/>
      <c r="AC164" s="5"/>
      <c r="AD164" s="5"/>
      <c r="AE164" s="5"/>
      <c r="AF164" s="5"/>
      <c r="AG164" s="5"/>
      <c r="AH164" s="5"/>
      <c r="AI164" s="5"/>
      <c r="AJ164" s="5"/>
      <c r="AK164" s="5"/>
      <c r="AL164" s="5"/>
      <c r="AM164" s="5"/>
      <c r="AN164" s="5"/>
      <c r="AO164" s="5"/>
      <c r="AP164" s="5"/>
      <c r="AQ164" s="5"/>
      <c r="AR164" s="5"/>
      <c r="AS164" s="5"/>
      <c r="AT164" s="5"/>
      <c r="AU164" s="5"/>
      <c r="AV164" s="5"/>
      <c r="AW164" s="5"/>
      <c r="AX164" s="5"/>
      <c r="AY164" s="5"/>
      <c r="AZ164" s="5"/>
      <c r="BA164" s="5"/>
      <c r="BB164" s="5"/>
      <c r="BC164" s="5"/>
      <c r="BD164" s="5"/>
      <c r="BE164" s="5"/>
      <c r="BF164" s="5"/>
      <c r="BG164" s="5"/>
      <c r="BH164" s="5"/>
      <c r="BI164" s="5"/>
      <c r="BJ164" s="5"/>
      <c r="BK164" s="5"/>
      <c r="BL164" s="5"/>
      <c r="BM164" s="5"/>
      <c r="BN164" s="5"/>
      <c r="BO164" s="5"/>
      <c r="BP164" s="5"/>
      <c r="BQ164" s="5"/>
      <c r="BR164" s="5"/>
    </row>
    <row r="165" spans="1:70" x14ac:dyDescent="0.35">
      <c r="A165" s="164" t="s">
        <v>17</v>
      </c>
      <c r="B165" s="161" t="s">
        <v>10</v>
      </c>
      <c r="C165" s="162"/>
      <c r="D165" s="162"/>
      <c r="E165" s="162"/>
      <c r="F165" s="162"/>
      <c r="G165" s="162"/>
      <c r="H165" s="193"/>
      <c r="O165" s="131" t="s">
        <v>84</v>
      </c>
      <c r="P165" s="7">
        <v>50</v>
      </c>
      <c r="Q165" s="7">
        <v>34.1875</v>
      </c>
      <c r="R165" s="5"/>
      <c r="S165" s="5"/>
      <c r="T165" s="5"/>
      <c r="U165" s="5"/>
      <c r="V165" s="5"/>
      <c r="W165" s="5"/>
      <c r="X165" s="5"/>
      <c r="Y165" s="5"/>
      <c r="Z165" s="5"/>
      <c r="AA165" s="5"/>
      <c r="AB165" s="5"/>
      <c r="AC165" s="5"/>
      <c r="AD165" s="5"/>
      <c r="AE165" s="5"/>
      <c r="AF165" s="5"/>
      <c r="AG165" s="5"/>
      <c r="AH165" s="5"/>
      <c r="AI165" s="5"/>
      <c r="AJ165" s="5"/>
      <c r="AK165" s="5"/>
      <c r="AL165" s="5"/>
      <c r="AM165" s="5"/>
      <c r="AN165" s="5"/>
      <c r="AO165" s="5"/>
      <c r="AP165" s="5"/>
      <c r="AQ165" s="5"/>
      <c r="AR165" s="5"/>
      <c r="AS165" s="5"/>
      <c r="AT165" s="5"/>
      <c r="AU165" s="5"/>
      <c r="AV165" s="5"/>
      <c r="AW165" s="5"/>
      <c r="AX165" s="5"/>
      <c r="AY165" s="5"/>
      <c r="AZ165" s="5"/>
      <c r="BA165" s="5"/>
      <c r="BB165" s="5"/>
      <c r="BC165" s="5"/>
      <c r="BD165" s="5"/>
      <c r="BE165" s="5"/>
      <c r="BF165" s="5"/>
      <c r="BG165" s="5"/>
      <c r="BH165" s="5"/>
      <c r="BI165" s="5"/>
      <c r="BJ165" s="5"/>
      <c r="BK165" s="5"/>
      <c r="BL165" s="5"/>
      <c r="BM165" s="5"/>
      <c r="BN165" s="5"/>
      <c r="BO165" s="5"/>
      <c r="BP165" s="5"/>
      <c r="BQ165" s="5"/>
      <c r="BR165" s="5"/>
    </row>
    <row r="166" spans="1:70" ht="15" thickBot="1" x14ac:dyDescent="0.4">
      <c r="A166" s="165"/>
      <c r="B166" s="29" t="s">
        <v>124</v>
      </c>
      <c r="C166" s="21" t="s">
        <v>125</v>
      </c>
      <c r="D166" s="21" t="s">
        <v>126</v>
      </c>
      <c r="E166" s="21" t="s">
        <v>127</v>
      </c>
      <c r="F166" s="21" t="s">
        <v>128</v>
      </c>
      <c r="G166" s="21" t="s">
        <v>128</v>
      </c>
      <c r="H166" s="84" t="s">
        <v>198</v>
      </c>
      <c r="O166" s="131" t="s">
        <v>85</v>
      </c>
      <c r="P166" s="7">
        <v>100</v>
      </c>
      <c r="Q166" s="7">
        <v>47.25</v>
      </c>
      <c r="R166" s="5"/>
      <c r="S166" s="5"/>
      <c r="T166" s="5"/>
      <c r="U166" s="5"/>
      <c r="V166" s="5"/>
      <c r="W166" s="5"/>
      <c r="X166" s="5"/>
      <c r="Y166" s="5"/>
      <c r="Z166" s="5"/>
      <c r="AA166" s="5"/>
      <c r="AB166" s="5"/>
      <c r="AC166" s="5"/>
      <c r="AD166" s="5"/>
      <c r="AE166" s="5"/>
      <c r="AF166" s="5"/>
      <c r="AG166" s="5"/>
      <c r="AH166" s="5"/>
      <c r="AI166" s="5"/>
      <c r="AJ166" s="5"/>
      <c r="AK166" s="5"/>
      <c r="AL166" s="5"/>
      <c r="AM166" s="5"/>
      <c r="AN166" s="5"/>
      <c r="AO166" s="5"/>
      <c r="AP166" s="5"/>
      <c r="AQ166" s="5"/>
      <c r="AR166" s="5"/>
      <c r="AS166" s="5"/>
      <c r="AT166" s="5"/>
      <c r="AU166" s="5"/>
      <c r="AV166" s="5"/>
      <c r="AW166" s="5"/>
      <c r="AX166" s="5"/>
      <c r="AY166" s="5"/>
      <c r="AZ166" s="5"/>
      <c r="BA166" s="5"/>
      <c r="BB166" s="5"/>
      <c r="BC166" s="5"/>
      <c r="BD166" s="5"/>
      <c r="BE166" s="5"/>
      <c r="BF166" s="5"/>
      <c r="BG166" s="5"/>
      <c r="BH166" s="5"/>
      <c r="BI166" s="5"/>
      <c r="BJ166" s="5"/>
      <c r="BK166" s="5"/>
      <c r="BL166" s="5"/>
      <c r="BM166" s="5"/>
      <c r="BN166" s="5"/>
      <c r="BO166" s="5"/>
      <c r="BP166" s="5"/>
      <c r="BQ166" s="5"/>
      <c r="BR166" s="5"/>
    </row>
    <row r="167" spans="1:70" x14ac:dyDescent="0.35">
      <c r="A167" s="97" t="s">
        <v>8</v>
      </c>
      <c r="B167" s="98">
        <v>215.32</v>
      </c>
      <c r="C167" s="99">
        <v>352.13</v>
      </c>
      <c r="D167" s="99">
        <v>451.57</v>
      </c>
      <c r="E167" s="99">
        <v>666.44</v>
      </c>
      <c r="F167" s="99">
        <v>1069.3399999999999</v>
      </c>
      <c r="G167" s="99">
        <v>1069.3399999999999</v>
      </c>
      <c r="H167" s="99">
        <v>1509</v>
      </c>
      <c r="O167" s="131" t="s">
        <v>86</v>
      </c>
      <c r="P167" s="7">
        <v>135</v>
      </c>
      <c r="Q167" s="7">
        <v>49.625</v>
      </c>
      <c r="T167" s="5"/>
      <c r="U167" s="5"/>
      <c r="V167" s="5"/>
      <c r="W167" s="5"/>
      <c r="X167" s="5"/>
      <c r="Y167" s="5"/>
      <c r="Z167" s="5"/>
      <c r="AA167" s="5"/>
      <c r="AB167" s="5"/>
      <c r="AC167" s="5"/>
      <c r="AD167" s="5"/>
      <c r="AE167" s="5"/>
      <c r="AF167" s="5"/>
      <c r="AG167" s="5"/>
      <c r="AH167" s="5"/>
      <c r="AI167" s="5"/>
      <c r="AJ167" s="5"/>
      <c r="AK167" s="5"/>
      <c r="AL167" s="5"/>
      <c r="AM167" s="5"/>
      <c r="AN167" s="5"/>
      <c r="AO167" s="5"/>
      <c r="AP167" s="5"/>
      <c r="AQ167" s="5"/>
      <c r="AR167" s="5"/>
      <c r="AS167" s="5"/>
      <c r="AT167" s="5"/>
      <c r="AU167" s="5"/>
      <c r="AV167" s="5"/>
      <c r="AW167" s="5"/>
      <c r="AX167" s="5"/>
      <c r="AY167" s="5"/>
      <c r="AZ167" s="5"/>
      <c r="BA167" s="5"/>
      <c r="BB167" s="5"/>
      <c r="BC167" s="5"/>
      <c r="BD167" s="5"/>
      <c r="BE167" s="5"/>
      <c r="BF167" s="5"/>
      <c r="BG167" s="5"/>
      <c r="BH167" s="5"/>
      <c r="BI167" s="5"/>
      <c r="BJ167" s="5"/>
      <c r="BK167" s="5"/>
      <c r="BL167" s="5"/>
      <c r="BM167" s="5"/>
      <c r="BN167" s="5"/>
      <c r="BO167" s="5"/>
      <c r="BP167" s="5"/>
      <c r="BQ167" s="5"/>
      <c r="BR167" s="5"/>
    </row>
    <row r="168" spans="1:70" ht="15" thickBot="1" x14ac:dyDescent="0.4">
      <c r="A168" s="100" t="s">
        <v>9</v>
      </c>
      <c r="B168" s="94">
        <v>32.125</v>
      </c>
      <c r="C168" s="95">
        <v>40.125</v>
      </c>
      <c r="D168" s="95">
        <v>45.125</v>
      </c>
      <c r="E168" s="95">
        <v>64.19</v>
      </c>
      <c r="F168" s="95">
        <v>74.19</v>
      </c>
      <c r="G168" s="95">
        <v>74.19</v>
      </c>
      <c r="H168" s="95">
        <v>84.19</v>
      </c>
      <c r="T168" s="5"/>
      <c r="U168" s="5"/>
      <c r="V168" s="5"/>
      <c r="W168" s="5"/>
      <c r="X168" s="5"/>
      <c r="Y168" s="5"/>
      <c r="Z168" s="5"/>
      <c r="AA168" s="5"/>
      <c r="AB168" s="5"/>
      <c r="AC168" s="5"/>
      <c r="AD168" s="5"/>
      <c r="AE168" s="5"/>
      <c r="AF168" s="5"/>
      <c r="AG168" s="5"/>
      <c r="AH168" s="5"/>
      <c r="AI168" s="5"/>
      <c r="AJ168" s="5"/>
      <c r="AK168" s="5"/>
      <c r="AL168" s="5"/>
      <c r="AM168" s="5"/>
      <c r="AN168" s="5"/>
      <c r="AO168" s="5"/>
      <c r="AP168" s="5"/>
      <c r="AQ168" s="5"/>
      <c r="AR168" s="5"/>
      <c r="AS168" s="5"/>
      <c r="AT168" s="5"/>
      <c r="AU168" s="5"/>
      <c r="AV168" s="5"/>
      <c r="AW168" s="5"/>
      <c r="AX168" s="5"/>
      <c r="AY168" s="5"/>
      <c r="AZ168" s="5"/>
      <c r="BA168" s="5"/>
      <c r="BB168" s="5"/>
      <c r="BC168" s="5"/>
      <c r="BD168" s="5"/>
      <c r="BE168" s="5"/>
      <c r="BF168" s="5"/>
      <c r="BG168" s="5"/>
      <c r="BH168" s="5"/>
      <c r="BI168" s="5"/>
      <c r="BJ168" s="5"/>
      <c r="BK168" s="5"/>
      <c r="BL168" s="5"/>
      <c r="BM168" s="5"/>
      <c r="BN168" s="5"/>
      <c r="BO168" s="5"/>
      <c r="BP168" s="5"/>
      <c r="BQ168" s="5"/>
      <c r="BR168" s="5"/>
    </row>
    <row r="169" spans="1:70" x14ac:dyDescent="0.35">
      <c r="A169" s="106"/>
      <c r="B169" s="96"/>
      <c r="C169" s="96"/>
      <c r="D169" s="96"/>
      <c r="E169" s="96"/>
      <c r="F169" s="96"/>
      <c r="G169" s="96"/>
      <c r="H169" s="96"/>
      <c r="T169" s="5"/>
      <c r="U169" s="5"/>
      <c r="V169" s="5"/>
      <c r="W169" s="5"/>
      <c r="X169" s="5"/>
      <c r="Y169" s="5"/>
      <c r="Z169" s="5"/>
      <c r="AA169" s="5"/>
      <c r="AB169" s="5"/>
      <c r="AC169" s="5"/>
      <c r="AD169" s="5"/>
      <c r="AE169" s="5"/>
      <c r="AF169" s="5"/>
      <c r="AG169" s="5"/>
      <c r="AH169" s="5"/>
      <c r="AI169" s="5"/>
      <c r="AJ169" s="5"/>
      <c r="AK169" s="5"/>
      <c r="AL169" s="5"/>
      <c r="AM169" s="5"/>
      <c r="AN169" s="5"/>
      <c r="AO169" s="5"/>
      <c r="AP169" s="5"/>
      <c r="AQ169" s="5"/>
      <c r="AR169" s="5"/>
      <c r="AS169" s="5"/>
      <c r="AT169" s="5"/>
      <c r="AU169" s="5"/>
      <c r="AV169" s="5"/>
      <c r="AW169" s="5"/>
      <c r="AX169" s="5"/>
      <c r="AY169" s="5"/>
      <c r="AZ169" s="5"/>
      <c r="BA169" s="5"/>
      <c r="BB169" s="5"/>
      <c r="BC169" s="5"/>
      <c r="BD169" s="5"/>
      <c r="BE169" s="5"/>
      <c r="BF169" s="5"/>
      <c r="BG169" s="5"/>
      <c r="BH169" s="5"/>
      <c r="BI169" s="5"/>
      <c r="BJ169" s="5"/>
      <c r="BK169" s="5"/>
      <c r="BL169" s="5"/>
      <c r="BM169" s="5"/>
      <c r="BN169" s="5"/>
      <c r="BO169" s="5"/>
      <c r="BP169" s="5"/>
      <c r="BQ169" s="5"/>
      <c r="BR169" s="5"/>
    </row>
    <row r="170" spans="1:70" ht="16" thickBot="1" x14ac:dyDescent="0.4">
      <c r="A170" s="148" t="s">
        <v>129</v>
      </c>
      <c r="B170" s="149"/>
      <c r="C170" s="149"/>
      <c r="D170" s="96"/>
      <c r="E170" s="96"/>
      <c r="F170" s="96"/>
      <c r="G170" s="96"/>
      <c r="H170" s="102"/>
    </row>
    <row r="171" spans="1:70" x14ac:dyDescent="0.35">
      <c r="A171" s="191" t="s">
        <v>17</v>
      </c>
      <c r="B171" s="157" t="s">
        <v>20</v>
      </c>
      <c r="C171" s="158"/>
      <c r="D171" s="158"/>
      <c r="E171" s="158"/>
      <c r="F171" s="158"/>
      <c r="G171" s="158"/>
      <c r="H171" s="159"/>
      <c r="O171" s="7" t="s">
        <v>240</v>
      </c>
      <c r="P171" s="132"/>
      <c r="Q171" s="130"/>
    </row>
    <row r="172" spans="1:70" ht="15" thickBot="1" x14ac:dyDescent="0.4">
      <c r="A172" s="192"/>
      <c r="B172" s="103" t="s">
        <v>130</v>
      </c>
      <c r="C172" s="104" t="s">
        <v>131</v>
      </c>
      <c r="D172" s="104" t="s">
        <v>132</v>
      </c>
      <c r="E172" s="104" t="s">
        <v>133</v>
      </c>
      <c r="F172" s="104" t="s">
        <v>134</v>
      </c>
      <c r="G172" s="104" t="s">
        <v>135</v>
      </c>
      <c r="H172" s="84" t="s">
        <v>199</v>
      </c>
      <c r="O172" s="131" t="s">
        <v>74</v>
      </c>
      <c r="P172" s="7">
        <v>45</v>
      </c>
      <c r="Q172" s="7">
        <v>44.375</v>
      </c>
    </row>
    <row r="173" spans="1:70" x14ac:dyDescent="0.35">
      <c r="A173" s="97" t="s">
        <v>8</v>
      </c>
      <c r="B173" s="98">
        <v>160.72999999999999</v>
      </c>
      <c r="C173" s="99">
        <v>244.12</v>
      </c>
      <c r="D173" s="99">
        <v>300.87</v>
      </c>
      <c r="E173" s="99">
        <v>383.2</v>
      </c>
      <c r="F173" s="99">
        <v>427.61</v>
      </c>
      <c r="G173" s="99">
        <v>585.09</v>
      </c>
      <c r="H173" s="99">
        <v>811.65</v>
      </c>
      <c r="O173" s="131" t="s">
        <v>75</v>
      </c>
      <c r="P173" s="7">
        <v>65</v>
      </c>
      <c r="Q173" s="7">
        <v>53.625</v>
      </c>
    </row>
    <row r="174" spans="1:70" ht="15" thickBot="1" x14ac:dyDescent="0.4">
      <c r="A174" s="100" t="s">
        <v>9</v>
      </c>
      <c r="B174" s="94">
        <v>26.69</v>
      </c>
      <c r="C174" s="94">
        <v>26.69</v>
      </c>
      <c r="D174" s="95">
        <v>31.81</v>
      </c>
      <c r="E174" s="95">
        <v>28</v>
      </c>
      <c r="F174" s="95">
        <v>27.56</v>
      </c>
      <c r="G174" s="95">
        <v>27.56</v>
      </c>
      <c r="H174" s="95">
        <v>27.56</v>
      </c>
      <c r="O174" s="131" t="s">
        <v>76</v>
      </c>
      <c r="P174" s="7">
        <v>90</v>
      </c>
      <c r="Q174" s="7">
        <v>51.625</v>
      </c>
    </row>
    <row r="175" spans="1:70" x14ac:dyDescent="0.35">
      <c r="A175" s="101"/>
      <c r="B175" s="96"/>
      <c r="C175" s="96"/>
      <c r="D175" s="96"/>
      <c r="E175" s="96"/>
      <c r="F175" s="96"/>
      <c r="G175" s="96"/>
      <c r="H175" s="102"/>
      <c r="O175" s="131" t="s">
        <v>77</v>
      </c>
      <c r="P175" s="7">
        <v>210</v>
      </c>
      <c r="Q175" s="7">
        <v>76.375</v>
      </c>
    </row>
    <row r="176" spans="1:70" ht="16" thickBot="1" x14ac:dyDescent="0.4">
      <c r="A176" s="148" t="s">
        <v>208</v>
      </c>
      <c r="B176" s="149"/>
      <c r="C176" s="149"/>
      <c r="D176" s="96"/>
      <c r="E176" s="96"/>
      <c r="F176" s="96"/>
      <c r="G176" s="96"/>
      <c r="H176" s="102"/>
      <c r="O176" s="131" t="s">
        <v>78</v>
      </c>
      <c r="P176" s="7">
        <v>225</v>
      </c>
      <c r="Q176" s="7">
        <v>71.375</v>
      </c>
    </row>
    <row r="177" spans="1:17" x14ac:dyDescent="0.35">
      <c r="A177" s="191" t="s">
        <v>17</v>
      </c>
      <c r="B177" s="157" t="s">
        <v>20</v>
      </c>
      <c r="C177" s="158"/>
      <c r="D177" s="158"/>
      <c r="E177" s="158"/>
      <c r="F177" s="158"/>
      <c r="G177" s="158"/>
      <c r="H177" s="159"/>
      <c r="O177" s="131" t="s">
        <v>79</v>
      </c>
      <c r="P177" s="7">
        <v>30</v>
      </c>
      <c r="Q177" s="7">
        <v>25.875</v>
      </c>
    </row>
    <row r="178" spans="1:17" ht="15" thickBot="1" x14ac:dyDescent="0.4">
      <c r="A178" s="192"/>
      <c r="B178" s="103" t="s">
        <v>136</v>
      </c>
      <c r="C178" s="104" t="s">
        <v>137</v>
      </c>
      <c r="D178" s="104" t="s">
        <v>138</v>
      </c>
      <c r="E178" s="104" t="s">
        <v>139</v>
      </c>
      <c r="F178" s="104" t="s">
        <v>140</v>
      </c>
      <c r="G178" s="104" t="s">
        <v>141</v>
      </c>
      <c r="H178" s="84" t="s">
        <v>200</v>
      </c>
      <c r="O178" s="131" t="s">
        <v>80</v>
      </c>
      <c r="P178" s="7">
        <v>40</v>
      </c>
      <c r="Q178" s="7">
        <v>29.25</v>
      </c>
    </row>
    <row r="179" spans="1:17" x14ac:dyDescent="0.35">
      <c r="A179" s="97" t="s">
        <v>8</v>
      </c>
      <c r="B179" s="98">
        <v>150.22999999999999</v>
      </c>
      <c r="C179" s="99">
        <v>223.12</v>
      </c>
      <c r="D179" s="99">
        <v>272.87</v>
      </c>
      <c r="E179" s="99">
        <v>348.2</v>
      </c>
      <c r="F179" s="99">
        <v>385.61</v>
      </c>
      <c r="G179" s="99">
        <v>522.09</v>
      </c>
      <c r="H179" s="99">
        <v>706.65</v>
      </c>
      <c r="O179" s="5"/>
      <c r="P179" s="5"/>
      <c r="Q179" s="5"/>
    </row>
    <row r="180" spans="1:17" ht="15" thickBot="1" x14ac:dyDescent="0.4">
      <c r="A180" s="100" t="s">
        <v>9</v>
      </c>
      <c r="B180" s="94">
        <v>26.69</v>
      </c>
      <c r="C180" s="94">
        <v>26.69</v>
      </c>
      <c r="D180" s="95">
        <v>31.81</v>
      </c>
      <c r="E180" s="95">
        <v>28</v>
      </c>
      <c r="F180" s="95">
        <v>27.56</v>
      </c>
      <c r="G180" s="95">
        <v>27.56</v>
      </c>
      <c r="H180" s="95">
        <v>27.56</v>
      </c>
      <c r="O180" s="5"/>
      <c r="P180" s="5"/>
      <c r="Q180" s="5"/>
    </row>
    <row r="181" spans="1:17" x14ac:dyDescent="0.35">
      <c r="A181" s="101"/>
      <c r="B181" s="96"/>
      <c r="C181" s="96"/>
      <c r="D181" s="96"/>
      <c r="E181" s="96"/>
      <c r="F181" s="96"/>
      <c r="G181" s="96"/>
      <c r="H181" s="102"/>
      <c r="O181" s="7" t="s">
        <v>241</v>
      </c>
      <c r="P181" s="3"/>
      <c r="Q181" s="3"/>
    </row>
    <row r="182" spans="1:17" ht="16" thickBot="1" x14ac:dyDescent="0.4">
      <c r="A182" s="148" t="s">
        <v>209</v>
      </c>
      <c r="B182" s="109"/>
      <c r="C182" s="149"/>
      <c r="D182" s="96"/>
      <c r="E182" s="96"/>
      <c r="F182" s="96"/>
      <c r="G182" s="96"/>
      <c r="H182" s="102"/>
      <c r="O182" s="131" t="s">
        <v>88</v>
      </c>
      <c r="P182" s="7">
        <v>80</v>
      </c>
      <c r="Q182" s="7">
        <v>18.25</v>
      </c>
    </row>
    <row r="183" spans="1:17" x14ac:dyDescent="0.35">
      <c r="A183" s="191" t="s">
        <v>17</v>
      </c>
      <c r="B183" s="157" t="s">
        <v>20</v>
      </c>
      <c r="C183" s="158"/>
      <c r="D183" s="158"/>
      <c r="E183" s="158"/>
      <c r="F183" s="158"/>
      <c r="G183" s="158"/>
      <c r="H183" s="159"/>
      <c r="O183" s="131" t="s">
        <v>89</v>
      </c>
      <c r="P183" s="7">
        <v>115</v>
      </c>
      <c r="Q183" s="7">
        <v>24.25</v>
      </c>
    </row>
    <row r="184" spans="1:17" ht="15" thickBot="1" x14ac:dyDescent="0.4">
      <c r="A184" s="192"/>
      <c r="B184" s="110" t="s">
        <v>142</v>
      </c>
      <c r="C184" s="111" t="s">
        <v>143</v>
      </c>
      <c r="D184" s="111" t="s">
        <v>144</v>
      </c>
      <c r="E184" s="111" t="s">
        <v>145</v>
      </c>
      <c r="F184" s="111" t="s">
        <v>146</v>
      </c>
      <c r="G184" s="111" t="s">
        <v>147</v>
      </c>
      <c r="H184" s="112" t="s">
        <v>201</v>
      </c>
      <c r="O184" s="131" t="s">
        <v>90</v>
      </c>
      <c r="P184" s="7">
        <v>140</v>
      </c>
      <c r="Q184" s="7">
        <v>24.25</v>
      </c>
    </row>
    <row r="185" spans="1:17" x14ac:dyDescent="0.35">
      <c r="A185" s="97" t="s">
        <v>8</v>
      </c>
      <c r="B185" s="98">
        <v>160.72999999999999</v>
      </c>
      <c r="C185" s="99">
        <v>244.12</v>
      </c>
      <c r="D185" s="99">
        <v>300.87</v>
      </c>
      <c r="E185" s="99">
        <v>383.2</v>
      </c>
      <c r="F185" s="99">
        <v>427.61</v>
      </c>
      <c r="G185" s="99">
        <v>585.09</v>
      </c>
      <c r="H185" s="99">
        <v>811.65</v>
      </c>
      <c r="O185" s="131" t="s">
        <v>91</v>
      </c>
      <c r="P185" s="7">
        <v>190</v>
      </c>
      <c r="Q185" s="7">
        <v>30.25</v>
      </c>
    </row>
    <row r="186" spans="1:17" ht="15" thickBot="1" x14ac:dyDescent="0.4">
      <c r="A186" s="100" t="s">
        <v>9</v>
      </c>
      <c r="B186" s="94">
        <v>26.69</v>
      </c>
      <c r="C186" s="94">
        <v>26.69</v>
      </c>
      <c r="D186" s="95">
        <v>31.81</v>
      </c>
      <c r="E186" s="95">
        <v>28</v>
      </c>
      <c r="F186" s="95">
        <v>27.56</v>
      </c>
      <c r="G186" s="95">
        <v>27.56</v>
      </c>
      <c r="H186" s="95">
        <v>27.56</v>
      </c>
      <c r="O186" s="131" t="s">
        <v>92</v>
      </c>
      <c r="P186" s="7">
        <v>230</v>
      </c>
      <c r="Q186" s="7">
        <v>30.25</v>
      </c>
    </row>
    <row r="187" spans="1:17" x14ac:dyDescent="0.35">
      <c r="A187" s="102"/>
      <c r="B187" s="102"/>
      <c r="C187" s="102"/>
      <c r="D187" s="102"/>
      <c r="E187" s="102"/>
      <c r="F187" s="102"/>
      <c r="G187" s="102"/>
      <c r="H187" s="102"/>
    </row>
    <row r="188" spans="1:17" ht="16" thickBot="1" x14ac:dyDescent="0.4">
      <c r="A188" s="109" t="s">
        <v>210</v>
      </c>
      <c r="B188" s="148"/>
      <c r="C188" s="148"/>
      <c r="D188" s="96"/>
      <c r="E188" s="96"/>
      <c r="F188" s="96"/>
      <c r="G188" s="96"/>
      <c r="H188" s="102"/>
    </row>
    <row r="189" spans="1:17" x14ac:dyDescent="0.35">
      <c r="A189" s="153" t="s">
        <v>17</v>
      </c>
      <c r="B189" s="160" t="s">
        <v>20</v>
      </c>
      <c r="C189" s="158"/>
      <c r="D189" s="158"/>
      <c r="E189" s="158"/>
      <c r="F189" s="158"/>
      <c r="G189" s="158"/>
      <c r="H189" s="159"/>
      <c r="O189" s="7" t="s">
        <v>242</v>
      </c>
      <c r="P189" s="3"/>
      <c r="Q189" s="3"/>
    </row>
    <row r="190" spans="1:17" ht="15" thickBot="1" x14ac:dyDescent="0.4">
      <c r="A190" s="167"/>
      <c r="B190" s="124" t="s">
        <v>148</v>
      </c>
      <c r="C190" s="104" t="s">
        <v>149</v>
      </c>
      <c r="D190" s="104" t="s">
        <v>150</v>
      </c>
      <c r="E190" s="104" t="s">
        <v>151</v>
      </c>
      <c r="F190" s="104" t="s">
        <v>152</v>
      </c>
      <c r="G190" s="104" t="s">
        <v>153</v>
      </c>
      <c r="H190" s="84" t="s">
        <v>212</v>
      </c>
      <c r="O190" s="131" t="s">
        <v>106</v>
      </c>
      <c r="P190" s="7">
        <v>135</v>
      </c>
      <c r="Q190" s="7">
        <v>88</v>
      </c>
    </row>
    <row r="191" spans="1:17" x14ac:dyDescent="0.35">
      <c r="A191" s="97" t="s">
        <v>8</v>
      </c>
      <c r="B191" s="98">
        <v>152.6</v>
      </c>
      <c r="C191" s="99">
        <v>227.86</v>
      </c>
      <c r="D191" s="99">
        <v>279.19</v>
      </c>
      <c r="E191" s="99">
        <v>356.1</v>
      </c>
      <c r="F191" s="99">
        <v>395.09</v>
      </c>
      <c r="G191" s="99">
        <v>536.30999999999995</v>
      </c>
      <c r="H191" s="99">
        <v>730.35</v>
      </c>
      <c r="O191" s="131" t="s">
        <v>107</v>
      </c>
      <c r="P191" s="7">
        <v>175</v>
      </c>
      <c r="Q191" s="7">
        <v>80</v>
      </c>
    </row>
    <row r="192" spans="1:17" x14ac:dyDescent="0.35">
      <c r="A192" s="97" t="s">
        <v>9</v>
      </c>
      <c r="B192" s="94">
        <v>26.69</v>
      </c>
      <c r="C192" s="95">
        <v>26.69</v>
      </c>
      <c r="D192" s="95">
        <v>31.81</v>
      </c>
      <c r="E192" s="95">
        <v>28</v>
      </c>
      <c r="F192" s="95">
        <v>27.56</v>
      </c>
      <c r="G192" s="95">
        <v>27.56</v>
      </c>
      <c r="H192" s="95">
        <v>27.56</v>
      </c>
      <c r="O192" s="131" t="s">
        <v>104</v>
      </c>
      <c r="P192" s="7">
        <v>215</v>
      </c>
      <c r="Q192" s="7">
        <v>75</v>
      </c>
    </row>
    <row r="193" spans="1:17" ht="15" thickBot="1" x14ac:dyDescent="0.4">
      <c r="A193" s="100" t="s">
        <v>203</v>
      </c>
      <c r="B193" s="94">
        <v>32</v>
      </c>
      <c r="C193" s="95">
        <v>32</v>
      </c>
      <c r="D193" s="95">
        <v>38</v>
      </c>
      <c r="E193" s="95">
        <v>35</v>
      </c>
      <c r="F193" s="95">
        <v>35</v>
      </c>
      <c r="G193" s="95">
        <v>35</v>
      </c>
      <c r="H193" s="95">
        <v>35</v>
      </c>
      <c r="O193" s="131" t="s">
        <v>105</v>
      </c>
      <c r="P193" s="7">
        <v>310</v>
      </c>
      <c r="Q193" s="7">
        <v>50</v>
      </c>
    </row>
    <row r="194" spans="1:17" x14ac:dyDescent="0.35">
      <c r="A194" s="123"/>
      <c r="B194" s="96"/>
      <c r="C194" s="96"/>
      <c r="D194" s="96"/>
      <c r="E194" s="96"/>
      <c r="F194" s="96"/>
      <c r="G194" s="96"/>
      <c r="H194" s="96"/>
      <c r="O194" s="131" t="s">
        <v>108</v>
      </c>
      <c r="P194" s="7">
        <v>120</v>
      </c>
      <c r="Q194" s="7">
        <v>88</v>
      </c>
    </row>
    <row r="195" spans="1:17" ht="16" thickBot="1" x14ac:dyDescent="0.4">
      <c r="A195" s="109" t="s">
        <v>211</v>
      </c>
      <c r="B195" s="148"/>
      <c r="C195" s="148"/>
      <c r="D195" s="96"/>
      <c r="E195" s="96"/>
      <c r="F195" s="96"/>
      <c r="G195" s="96"/>
      <c r="H195" s="102"/>
      <c r="O195" s="131" t="s">
        <v>109</v>
      </c>
      <c r="P195" s="7">
        <v>175</v>
      </c>
      <c r="Q195" s="7">
        <v>80</v>
      </c>
    </row>
    <row r="196" spans="1:17" x14ac:dyDescent="0.35">
      <c r="A196" s="153" t="s">
        <v>17</v>
      </c>
      <c r="B196" s="160" t="s">
        <v>20</v>
      </c>
      <c r="C196" s="158"/>
      <c r="D196" s="158"/>
      <c r="E196" s="158"/>
      <c r="F196" s="158"/>
      <c r="G196" s="158"/>
      <c r="H196" s="159"/>
      <c r="O196" s="131" t="s">
        <v>110</v>
      </c>
      <c r="P196" s="7">
        <v>95</v>
      </c>
      <c r="Q196" s="7">
        <v>46</v>
      </c>
    </row>
    <row r="197" spans="1:17" ht="15" thickBot="1" x14ac:dyDescent="0.4">
      <c r="A197" s="167"/>
      <c r="B197" s="124" t="s">
        <v>214</v>
      </c>
      <c r="C197" s="104" t="s">
        <v>215</v>
      </c>
      <c r="D197" s="104" t="s">
        <v>216</v>
      </c>
      <c r="E197" s="104" t="s">
        <v>217</v>
      </c>
      <c r="F197" s="104" t="s">
        <v>218</v>
      </c>
      <c r="G197" s="104" t="s">
        <v>219</v>
      </c>
      <c r="H197" s="84" t="s">
        <v>213</v>
      </c>
      <c r="O197" s="131" t="s">
        <v>111</v>
      </c>
      <c r="P197" s="7">
        <v>120</v>
      </c>
      <c r="Q197" s="7">
        <v>38</v>
      </c>
    </row>
    <row r="198" spans="1:17" x14ac:dyDescent="0.35">
      <c r="A198" s="97" t="s">
        <v>8</v>
      </c>
      <c r="B198" s="98">
        <v>232.73</v>
      </c>
      <c r="C198" s="99">
        <v>388.12</v>
      </c>
      <c r="D198" s="99">
        <v>492.87</v>
      </c>
      <c r="E198" s="99">
        <v>623.20000000000005</v>
      </c>
      <c r="F198" s="99">
        <v>715.61</v>
      </c>
      <c r="G198" s="99">
        <v>1017.09</v>
      </c>
      <c r="H198" s="99">
        <v>1531.65</v>
      </c>
      <c r="O198" s="131" t="s">
        <v>112</v>
      </c>
      <c r="P198" s="7">
        <v>150</v>
      </c>
      <c r="Q198" s="7">
        <v>33</v>
      </c>
    </row>
    <row r="199" spans="1:17" ht="15" thickBot="1" x14ac:dyDescent="0.4">
      <c r="A199" s="100" t="s">
        <v>9</v>
      </c>
      <c r="B199" s="94">
        <v>26.69</v>
      </c>
      <c r="C199" s="95">
        <v>26.69</v>
      </c>
      <c r="D199" s="95">
        <v>31.81</v>
      </c>
      <c r="E199" s="95">
        <v>28</v>
      </c>
      <c r="F199" s="95">
        <v>27.56</v>
      </c>
      <c r="G199" s="95">
        <v>27.56</v>
      </c>
      <c r="H199" s="95">
        <v>27.56</v>
      </c>
    </row>
    <row r="200" spans="1:17" x14ac:dyDescent="0.35">
      <c r="A200" s="88"/>
      <c r="B200" s="88"/>
      <c r="C200" s="88"/>
      <c r="D200" s="88"/>
      <c r="E200" s="88"/>
      <c r="F200" s="88"/>
      <c r="G200" s="88"/>
      <c r="H200" s="88"/>
    </row>
    <row r="201" spans="1:17" ht="16" thickBot="1" x14ac:dyDescent="0.4">
      <c r="A201" s="151" t="s">
        <v>158</v>
      </c>
      <c r="B201" s="166"/>
      <c r="C201" s="166"/>
      <c r="D201" s="166"/>
      <c r="E201" s="4"/>
      <c r="F201" s="4"/>
      <c r="G201" s="1"/>
      <c r="H201" s="1"/>
      <c r="O201" s="7" t="s">
        <v>243</v>
      </c>
      <c r="P201" s="3"/>
      <c r="Q201" s="3"/>
    </row>
    <row r="202" spans="1:17" x14ac:dyDescent="0.35">
      <c r="A202" s="164" t="s">
        <v>17</v>
      </c>
      <c r="B202" s="161" t="s">
        <v>20</v>
      </c>
      <c r="C202" s="162"/>
      <c r="D202" s="162"/>
      <c r="E202" s="162"/>
      <c r="F202" s="162"/>
      <c r="G202" s="162"/>
      <c r="H202" s="163"/>
      <c r="K202" s="5"/>
      <c r="O202" s="131" t="s">
        <v>113</v>
      </c>
      <c r="P202" s="7">
        <v>155</v>
      </c>
      <c r="Q202" s="7">
        <v>42.125</v>
      </c>
    </row>
    <row r="203" spans="1:17" ht="15" thickBot="1" x14ac:dyDescent="0.4">
      <c r="A203" s="165"/>
      <c r="B203" s="85" t="s">
        <v>154</v>
      </c>
      <c r="C203" s="86" t="s">
        <v>154</v>
      </c>
      <c r="D203" s="86" t="s">
        <v>155</v>
      </c>
      <c r="E203" s="86" t="s">
        <v>155</v>
      </c>
      <c r="F203" s="86" t="s">
        <v>155</v>
      </c>
      <c r="G203" s="86" t="s">
        <v>155</v>
      </c>
      <c r="H203" s="87" t="s">
        <v>202</v>
      </c>
      <c r="K203" s="5"/>
      <c r="O203" s="131" t="s">
        <v>114</v>
      </c>
      <c r="P203" s="7">
        <v>215</v>
      </c>
      <c r="Q203" s="7">
        <v>42.125</v>
      </c>
    </row>
    <row r="204" spans="1:17" x14ac:dyDescent="0.35">
      <c r="A204" s="33" t="s">
        <v>8</v>
      </c>
      <c r="B204" s="39">
        <v>22.11</v>
      </c>
      <c r="C204" s="6">
        <v>22.11</v>
      </c>
      <c r="D204" s="6">
        <v>56.15</v>
      </c>
      <c r="E204" s="6">
        <v>56.15</v>
      </c>
      <c r="F204" s="6">
        <v>56.15</v>
      </c>
      <c r="G204" s="6">
        <v>56.15</v>
      </c>
      <c r="H204" s="147">
        <v>56.15</v>
      </c>
      <c r="K204" s="5"/>
      <c r="O204" s="131" t="s">
        <v>115</v>
      </c>
      <c r="P204" s="7">
        <v>280</v>
      </c>
      <c r="Q204" s="7">
        <v>42.125</v>
      </c>
    </row>
    <row r="205" spans="1:17" ht="15" thickBot="1" x14ac:dyDescent="0.4">
      <c r="A205" s="32" t="s">
        <v>9</v>
      </c>
      <c r="B205" s="89">
        <v>22.375</v>
      </c>
      <c r="C205" s="90">
        <v>22.375</v>
      </c>
      <c r="D205" s="90">
        <v>34.1875</v>
      </c>
      <c r="E205" s="90">
        <v>34.1875</v>
      </c>
      <c r="F205" s="90">
        <v>34.1875</v>
      </c>
      <c r="G205" s="90">
        <v>34.1875</v>
      </c>
      <c r="H205" s="91">
        <v>34.1875</v>
      </c>
      <c r="I205" s="5"/>
      <c r="J205" s="5"/>
      <c r="K205" s="5"/>
      <c r="O205" s="131" t="s">
        <v>116</v>
      </c>
      <c r="P205" s="7">
        <v>475</v>
      </c>
      <c r="Q205" s="7">
        <v>54.1875</v>
      </c>
    </row>
    <row r="206" spans="1:17" x14ac:dyDescent="0.35">
      <c r="I206" s="5"/>
      <c r="J206" s="5"/>
      <c r="K206" s="5"/>
      <c r="O206" s="131" t="s">
        <v>117</v>
      </c>
      <c r="P206" s="7">
        <v>575</v>
      </c>
      <c r="Q206" s="7">
        <v>54.1875</v>
      </c>
    </row>
    <row r="207" spans="1:17" ht="16" thickBot="1" x14ac:dyDescent="0.4">
      <c r="A207" s="148" t="s">
        <v>207</v>
      </c>
      <c r="B207" s="149"/>
      <c r="C207" s="149"/>
      <c r="D207" s="149"/>
      <c r="E207" s="96"/>
      <c r="F207" s="96"/>
      <c r="G207" s="96"/>
      <c r="H207" s="96"/>
      <c r="I207" s="96"/>
      <c r="J207" s="5"/>
      <c r="K207" s="5"/>
    </row>
    <row r="208" spans="1:17" x14ac:dyDescent="0.35">
      <c r="A208" s="153" t="s">
        <v>204</v>
      </c>
      <c r="B208" s="155" t="s">
        <v>205</v>
      </c>
      <c r="C208" s="157" t="s">
        <v>20</v>
      </c>
      <c r="D208" s="158"/>
      <c r="E208" s="158"/>
      <c r="F208" s="158"/>
      <c r="G208" s="158"/>
      <c r="H208" s="158"/>
      <c r="I208" s="159"/>
      <c r="J208" s="5"/>
      <c r="O208" s="7" t="s">
        <v>244</v>
      </c>
      <c r="P208" s="3"/>
      <c r="Q208" s="3"/>
    </row>
    <row r="209" spans="1:17" ht="15" thickBot="1" x14ac:dyDescent="0.4">
      <c r="A209" s="154"/>
      <c r="B209" s="156"/>
      <c r="C209" s="29" t="s">
        <v>124</v>
      </c>
      <c r="D209" s="21" t="s">
        <v>125</v>
      </c>
      <c r="E209" s="21" t="s">
        <v>126</v>
      </c>
      <c r="F209" s="21" t="s">
        <v>127</v>
      </c>
      <c r="G209" s="21" t="s">
        <v>128</v>
      </c>
      <c r="H209" s="21" t="s">
        <v>128</v>
      </c>
      <c r="I209" s="84" t="s">
        <v>198</v>
      </c>
      <c r="J209" s="5"/>
      <c r="O209" s="3"/>
      <c r="P209" s="3"/>
      <c r="Q209" s="3"/>
    </row>
    <row r="210" spans="1:17" x14ac:dyDescent="0.35">
      <c r="A210" s="113">
        <v>0.5</v>
      </c>
      <c r="B210" s="113">
        <v>1</v>
      </c>
      <c r="C210" s="98">
        <v>25</v>
      </c>
      <c r="D210" s="98">
        <v>25</v>
      </c>
      <c r="E210" s="98" t="s">
        <v>206</v>
      </c>
      <c r="F210" s="98" t="s">
        <v>206</v>
      </c>
      <c r="G210" s="98" t="s">
        <v>206</v>
      </c>
      <c r="H210" s="98" t="s">
        <v>206</v>
      </c>
      <c r="I210" s="119" t="s">
        <v>206</v>
      </c>
      <c r="O210" s="131" t="s">
        <v>160</v>
      </c>
      <c r="P210" s="7">
        <v>110</v>
      </c>
      <c r="Q210" s="7" t="s">
        <v>164</v>
      </c>
    </row>
    <row r="211" spans="1:17" x14ac:dyDescent="0.35">
      <c r="A211" s="107">
        <v>0.75</v>
      </c>
      <c r="B211" s="107">
        <v>1</v>
      </c>
      <c r="C211" s="98">
        <v>25</v>
      </c>
      <c r="D211" s="98">
        <v>25</v>
      </c>
      <c r="E211" s="98">
        <v>25</v>
      </c>
      <c r="F211" s="98" t="s">
        <v>206</v>
      </c>
      <c r="G211" s="98" t="s">
        <v>206</v>
      </c>
      <c r="H211" s="98" t="s">
        <v>206</v>
      </c>
      <c r="I211" s="119" t="s">
        <v>206</v>
      </c>
      <c r="O211" s="131" t="s">
        <v>161</v>
      </c>
      <c r="P211" s="7">
        <v>111</v>
      </c>
      <c r="Q211" s="7" t="s">
        <v>164</v>
      </c>
    </row>
    <row r="212" spans="1:17" x14ac:dyDescent="0.35">
      <c r="A212" s="107">
        <v>1</v>
      </c>
      <c r="B212" s="107">
        <v>1</v>
      </c>
      <c r="C212" s="98">
        <v>33</v>
      </c>
      <c r="D212" s="98">
        <v>33</v>
      </c>
      <c r="E212" s="98">
        <v>33</v>
      </c>
      <c r="F212" s="98">
        <v>33</v>
      </c>
      <c r="G212" s="98">
        <v>33</v>
      </c>
      <c r="H212" s="98">
        <v>33</v>
      </c>
      <c r="I212" s="119" t="s">
        <v>206</v>
      </c>
      <c r="O212" s="131" t="s">
        <v>162</v>
      </c>
      <c r="P212" s="7">
        <v>141</v>
      </c>
      <c r="Q212" s="7" t="s">
        <v>164</v>
      </c>
    </row>
    <row r="213" spans="1:17" ht="15" thickBot="1" x14ac:dyDescent="0.4">
      <c r="A213" s="108">
        <v>1.5</v>
      </c>
      <c r="B213" s="108">
        <v>1</v>
      </c>
      <c r="C213" s="117">
        <v>32</v>
      </c>
      <c r="D213" s="117">
        <v>32</v>
      </c>
      <c r="E213" s="117">
        <v>32</v>
      </c>
      <c r="F213" s="117">
        <v>32</v>
      </c>
      <c r="G213" s="117">
        <v>32</v>
      </c>
      <c r="H213" s="117">
        <v>32</v>
      </c>
      <c r="I213" s="120" t="s">
        <v>206</v>
      </c>
      <c r="O213" s="131" t="s">
        <v>163</v>
      </c>
      <c r="P213" s="7">
        <v>198</v>
      </c>
      <c r="Q213" s="7" t="s">
        <v>164</v>
      </c>
    </row>
    <row r="214" spans="1:17" x14ac:dyDescent="0.35">
      <c r="A214" s="113">
        <v>0.5</v>
      </c>
      <c r="B214" s="113">
        <v>3</v>
      </c>
      <c r="C214" s="114">
        <v>25</v>
      </c>
      <c r="D214" s="114">
        <v>25</v>
      </c>
      <c r="E214" s="114" t="s">
        <v>206</v>
      </c>
      <c r="F214" s="114" t="s">
        <v>206</v>
      </c>
      <c r="G214" s="114" t="s">
        <v>206</v>
      </c>
      <c r="H214" s="114" t="s">
        <v>206</v>
      </c>
      <c r="I214" s="118" t="s">
        <v>206</v>
      </c>
    </row>
    <row r="215" spans="1:17" x14ac:dyDescent="0.35">
      <c r="A215" s="107">
        <v>0.75</v>
      </c>
      <c r="B215" s="107">
        <v>3</v>
      </c>
      <c r="C215" s="98">
        <v>25</v>
      </c>
      <c r="D215" s="98">
        <v>25</v>
      </c>
      <c r="E215" s="98">
        <v>25</v>
      </c>
      <c r="F215" s="98" t="s">
        <v>206</v>
      </c>
      <c r="G215" s="98" t="s">
        <v>206</v>
      </c>
      <c r="H215" s="98" t="s">
        <v>206</v>
      </c>
      <c r="I215" s="119" t="s">
        <v>206</v>
      </c>
    </row>
    <row r="216" spans="1:17" x14ac:dyDescent="0.35">
      <c r="A216" s="107">
        <v>1</v>
      </c>
      <c r="B216" s="107">
        <v>3</v>
      </c>
      <c r="C216" s="98">
        <v>39</v>
      </c>
      <c r="D216" s="98">
        <v>39</v>
      </c>
      <c r="E216" s="98">
        <v>39</v>
      </c>
      <c r="F216" s="98">
        <v>39</v>
      </c>
      <c r="G216" s="98">
        <v>39</v>
      </c>
      <c r="H216" s="98">
        <v>39</v>
      </c>
      <c r="I216" s="119" t="s">
        <v>206</v>
      </c>
    </row>
    <row r="217" spans="1:17" x14ac:dyDescent="0.35">
      <c r="A217" s="107">
        <v>1.5</v>
      </c>
      <c r="B217" s="107">
        <v>3</v>
      </c>
      <c r="C217" s="98">
        <v>47</v>
      </c>
      <c r="D217" s="98">
        <v>47</v>
      </c>
      <c r="E217" s="98">
        <v>47</v>
      </c>
      <c r="F217" s="98">
        <v>47</v>
      </c>
      <c r="G217" s="98">
        <v>47</v>
      </c>
      <c r="H217" s="98">
        <v>47</v>
      </c>
      <c r="I217" s="119" t="s">
        <v>206</v>
      </c>
    </row>
    <row r="218" spans="1:17" x14ac:dyDescent="0.35">
      <c r="A218" s="107">
        <v>2</v>
      </c>
      <c r="B218" s="107">
        <v>3</v>
      </c>
      <c r="C218" s="98">
        <v>46</v>
      </c>
      <c r="D218" s="98">
        <v>46</v>
      </c>
      <c r="E218" s="98">
        <v>46</v>
      </c>
      <c r="F218" s="98">
        <v>46</v>
      </c>
      <c r="G218" s="98">
        <v>46</v>
      </c>
      <c r="H218" s="98">
        <v>46</v>
      </c>
      <c r="I218" s="119" t="s">
        <v>206</v>
      </c>
    </row>
    <row r="219" spans="1:17" x14ac:dyDescent="0.35">
      <c r="A219" s="107">
        <v>3</v>
      </c>
      <c r="B219" s="107">
        <v>3</v>
      </c>
      <c r="C219" s="98">
        <v>46</v>
      </c>
      <c r="D219" s="98">
        <v>46</v>
      </c>
      <c r="E219" s="98">
        <v>46</v>
      </c>
      <c r="F219" s="98">
        <v>46</v>
      </c>
      <c r="G219" s="98">
        <v>46</v>
      </c>
      <c r="H219" s="98">
        <v>46</v>
      </c>
      <c r="I219" s="119">
        <v>46</v>
      </c>
      <c r="O219" s="3" t="s">
        <v>245</v>
      </c>
      <c r="P219" s="3" t="s">
        <v>8</v>
      </c>
      <c r="Q219" s="3" t="s">
        <v>9</v>
      </c>
    </row>
    <row r="220" spans="1:17" x14ac:dyDescent="0.35">
      <c r="A220" s="107">
        <v>5</v>
      </c>
      <c r="B220" s="107">
        <v>3</v>
      </c>
      <c r="C220" s="98" t="s">
        <v>206</v>
      </c>
      <c r="D220" s="98">
        <v>86</v>
      </c>
      <c r="E220" s="98">
        <v>86</v>
      </c>
      <c r="F220" s="98">
        <v>86</v>
      </c>
      <c r="G220" s="98">
        <v>86</v>
      </c>
      <c r="H220" s="98">
        <v>86</v>
      </c>
      <c r="I220" s="119">
        <v>86</v>
      </c>
      <c r="O220" s="3" t="s">
        <v>124</v>
      </c>
      <c r="P220" s="3">
        <v>215.32</v>
      </c>
      <c r="Q220" s="3">
        <v>32.125</v>
      </c>
    </row>
    <row r="221" spans="1:17" x14ac:dyDescent="0.35">
      <c r="A221" s="107">
        <v>7.5</v>
      </c>
      <c r="B221" s="107">
        <v>3</v>
      </c>
      <c r="C221" s="98" t="s">
        <v>206</v>
      </c>
      <c r="D221" s="98" t="s">
        <v>206</v>
      </c>
      <c r="E221" s="98">
        <v>105</v>
      </c>
      <c r="F221" s="98">
        <v>105</v>
      </c>
      <c r="G221" s="98">
        <v>105</v>
      </c>
      <c r="H221" s="98">
        <v>105</v>
      </c>
      <c r="I221" s="119">
        <v>105</v>
      </c>
      <c r="O221" s="3" t="s">
        <v>125</v>
      </c>
      <c r="P221" s="3">
        <v>352.13</v>
      </c>
      <c r="Q221" s="3">
        <v>40.125</v>
      </c>
    </row>
    <row r="222" spans="1:17" x14ac:dyDescent="0.35">
      <c r="A222" s="107">
        <v>10</v>
      </c>
      <c r="B222" s="107">
        <v>3</v>
      </c>
      <c r="C222" s="98" t="s">
        <v>206</v>
      </c>
      <c r="D222" s="98" t="s">
        <v>206</v>
      </c>
      <c r="E222" s="98" t="s">
        <v>206</v>
      </c>
      <c r="F222" s="98">
        <v>150</v>
      </c>
      <c r="G222" s="98">
        <v>150</v>
      </c>
      <c r="H222" s="98">
        <v>150</v>
      </c>
      <c r="I222" s="119">
        <v>150</v>
      </c>
      <c r="O222" s="3" t="s">
        <v>126</v>
      </c>
      <c r="P222" s="3">
        <v>451.57</v>
      </c>
      <c r="Q222" s="3">
        <v>45.125</v>
      </c>
    </row>
    <row r="223" spans="1:17" x14ac:dyDescent="0.35">
      <c r="A223" s="107">
        <v>15</v>
      </c>
      <c r="B223" s="107">
        <v>3</v>
      </c>
      <c r="C223" s="98" t="s">
        <v>206</v>
      </c>
      <c r="D223" s="98" t="s">
        <v>206</v>
      </c>
      <c r="E223" s="98" t="s">
        <v>206</v>
      </c>
      <c r="F223" s="98" t="s">
        <v>206</v>
      </c>
      <c r="G223" s="98">
        <v>150</v>
      </c>
      <c r="H223" s="98">
        <v>150</v>
      </c>
      <c r="I223" s="119">
        <v>150</v>
      </c>
      <c r="O223" s="3" t="s">
        <v>127</v>
      </c>
      <c r="P223" s="3">
        <v>666.44</v>
      </c>
      <c r="Q223" s="3">
        <v>64.19</v>
      </c>
    </row>
    <row r="224" spans="1:17" x14ac:dyDescent="0.35">
      <c r="A224" s="107">
        <v>20</v>
      </c>
      <c r="B224" s="107">
        <v>3</v>
      </c>
      <c r="C224" s="98" t="s">
        <v>206</v>
      </c>
      <c r="D224" s="98" t="s">
        <v>206</v>
      </c>
      <c r="E224" s="98" t="s">
        <v>206</v>
      </c>
      <c r="F224" s="98" t="s">
        <v>206</v>
      </c>
      <c r="G224" s="98">
        <v>400</v>
      </c>
      <c r="H224" s="98">
        <v>400</v>
      </c>
      <c r="I224" s="119">
        <v>400</v>
      </c>
      <c r="O224" s="3" t="s">
        <v>128</v>
      </c>
      <c r="P224" s="3">
        <v>1069.3399999999999</v>
      </c>
      <c r="Q224" s="3">
        <v>74.19</v>
      </c>
    </row>
    <row r="225" spans="1:17" x14ac:dyDescent="0.35">
      <c r="A225" s="107">
        <v>25</v>
      </c>
      <c r="B225" s="107">
        <v>3</v>
      </c>
      <c r="C225" s="98" t="s">
        <v>206</v>
      </c>
      <c r="D225" s="98" t="s">
        <v>206</v>
      </c>
      <c r="E225" s="98" t="s">
        <v>206</v>
      </c>
      <c r="F225" s="98" t="s">
        <v>206</v>
      </c>
      <c r="G225" s="98" t="s">
        <v>206</v>
      </c>
      <c r="H225" s="98" t="s">
        <v>206</v>
      </c>
      <c r="I225" s="119">
        <v>504</v>
      </c>
      <c r="O225" s="3" t="s">
        <v>128</v>
      </c>
      <c r="P225" s="3">
        <v>1069.3399999999999</v>
      </c>
      <c r="Q225" s="3">
        <v>74.19</v>
      </c>
    </row>
    <row r="226" spans="1:17" x14ac:dyDescent="0.35">
      <c r="A226" s="107">
        <v>30</v>
      </c>
      <c r="B226" s="107">
        <v>3</v>
      </c>
      <c r="C226" s="94" t="s">
        <v>206</v>
      </c>
      <c r="D226" s="95" t="s">
        <v>206</v>
      </c>
      <c r="E226" s="95" t="s">
        <v>206</v>
      </c>
      <c r="F226" s="95" t="s">
        <v>206</v>
      </c>
      <c r="G226" s="95" t="s">
        <v>206</v>
      </c>
      <c r="H226" s="95" t="s">
        <v>206</v>
      </c>
      <c r="I226" s="121">
        <v>504</v>
      </c>
      <c r="O226" s="3" t="s">
        <v>198</v>
      </c>
      <c r="P226" s="3">
        <v>1509</v>
      </c>
      <c r="Q226" s="3">
        <v>84.19</v>
      </c>
    </row>
    <row r="227" spans="1:17" ht="15" thickBot="1" x14ac:dyDescent="0.4">
      <c r="A227" s="108">
        <v>40</v>
      </c>
      <c r="B227" s="108">
        <v>3</v>
      </c>
      <c r="C227" s="115" t="s">
        <v>206</v>
      </c>
      <c r="D227" s="116" t="s">
        <v>206</v>
      </c>
      <c r="E227" s="116" t="s">
        <v>206</v>
      </c>
      <c r="F227" s="116" t="s">
        <v>206</v>
      </c>
      <c r="G227" s="116" t="s">
        <v>206</v>
      </c>
      <c r="H227" s="116" t="s">
        <v>206</v>
      </c>
      <c r="I227" s="122">
        <v>750</v>
      </c>
    </row>
    <row r="228" spans="1:17" x14ac:dyDescent="0.35">
      <c r="O228" s="3"/>
      <c r="P228" s="3"/>
      <c r="Q228" s="3"/>
    </row>
    <row r="229" spans="1:17" x14ac:dyDescent="0.35">
      <c r="O229" s="3" t="s">
        <v>247</v>
      </c>
      <c r="P229" s="3"/>
      <c r="Q229" s="3"/>
    </row>
    <row r="230" spans="1:17" x14ac:dyDescent="0.35">
      <c r="O230" s="3" t="s">
        <v>130</v>
      </c>
      <c r="P230" s="3">
        <v>160.72999999999999</v>
      </c>
      <c r="Q230" s="3">
        <v>26.69</v>
      </c>
    </row>
    <row r="231" spans="1:17" x14ac:dyDescent="0.35">
      <c r="O231" s="3" t="s">
        <v>131</v>
      </c>
      <c r="P231" s="3">
        <v>244.12</v>
      </c>
      <c r="Q231" s="3">
        <v>26.69</v>
      </c>
    </row>
    <row r="232" spans="1:17" x14ac:dyDescent="0.35">
      <c r="O232" s="3" t="s">
        <v>132</v>
      </c>
      <c r="P232" s="3">
        <v>300.87</v>
      </c>
      <c r="Q232" s="3">
        <v>31.81</v>
      </c>
    </row>
    <row r="233" spans="1:17" x14ac:dyDescent="0.35">
      <c r="O233" s="3" t="s">
        <v>133</v>
      </c>
      <c r="P233" s="3">
        <v>383.2</v>
      </c>
      <c r="Q233" s="3">
        <v>28</v>
      </c>
    </row>
    <row r="234" spans="1:17" x14ac:dyDescent="0.35">
      <c r="O234" s="3" t="s">
        <v>134</v>
      </c>
      <c r="P234" s="3">
        <v>427.61</v>
      </c>
      <c r="Q234" s="3">
        <v>27.56</v>
      </c>
    </row>
    <row r="235" spans="1:17" x14ac:dyDescent="0.35">
      <c r="O235" s="3" t="s">
        <v>135</v>
      </c>
      <c r="P235" s="3">
        <v>585.09</v>
      </c>
      <c r="Q235" s="3">
        <v>27.56</v>
      </c>
    </row>
    <row r="236" spans="1:17" x14ac:dyDescent="0.35">
      <c r="O236" s="3" t="s">
        <v>199</v>
      </c>
      <c r="P236" s="3">
        <v>811.65</v>
      </c>
      <c r="Q236" s="3">
        <v>27.56</v>
      </c>
    </row>
    <row r="241" spans="15:17" x14ac:dyDescent="0.35">
      <c r="O241" s="3" t="s">
        <v>246</v>
      </c>
      <c r="P241" s="3" t="s">
        <v>8</v>
      </c>
      <c r="Q241" s="3" t="s">
        <v>9</v>
      </c>
    </row>
    <row r="242" spans="15:17" x14ac:dyDescent="0.35">
      <c r="O242" s="3" t="s">
        <v>136</v>
      </c>
      <c r="P242" s="3">
        <v>150.22999999999999</v>
      </c>
      <c r="Q242" s="3">
        <v>26.69</v>
      </c>
    </row>
    <row r="243" spans="15:17" x14ac:dyDescent="0.35">
      <c r="O243" s="3" t="s">
        <v>137</v>
      </c>
      <c r="P243" s="3">
        <v>223.12</v>
      </c>
      <c r="Q243" s="3">
        <v>26.69</v>
      </c>
    </row>
    <row r="244" spans="15:17" x14ac:dyDescent="0.35">
      <c r="O244" s="3" t="s">
        <v>138</v>
      </c>
      <c r="P244" s="3">
        <v>272.87</v>
      </c>
      <c r="Q244" s="3">
        <v>31.81</v>
      </c>
    </row>
    <row r="245" spans="15:17" x14ac:dyDescent="0.35">
      <c r="O245" s="3" t="s">
        <v>139</v>
      </c>
      <c r="P245" s="3">
        <v>348.2</v>
      </c>
      <c r="Q245" s="3">
        <v>28</v>
      </c>
    </row>
    <row r="246" spans="15:17" x14ac:dyDescent="0.35">
      <c r="O246" s="3" t="s">
        <v>140</v>
      </c>
      <c r="P246" s="3">
        <v>385.61</v>
      </c>
      <c r="Q246" s="3">
        <v>27.56</v>
      </c>
    </row>
    <row r="247" spans="15:17" x14ac:dyDescent="0.35">
      <c r="O247" s="3" t="s">
        <v>141</v>
      </c>
      <c r="P247" s="3">
        <v>522.09</v>
      </c>
      <c r="Q247" s="3">
        <v>27.56</v>
      </c>
    </row>
    <row r="248" spans="15:17" x14ac:dyDescent="0.35">
      <c r="O248" s="3" t="s">
        <v>200</v>
      </c>
      <c r="P248" s="3">
        <v>706.65</v>
      </c>
      <c r="Q248" s="3">
        <v>27.56</v>
      </c>
    </row>
    <row r="252" spans="15:17" x14ac:dyDescent="0.35">
      <c r="O252" s="3" t="s">
        <v>248</v>
      </c>
      <c r="P252" s="3" t="s">
        <v>8</v>
      </c>
      <c r="Q252" s="3" t="s">
        <v>9</v>
      </c>
    </row>
    <row r="253" spans="15:17" x14ac:dyDescent="0.35">
      <c r="O253" s="3" t="s">
        <v>142</v>
      </c>
      <c r="P253" s="3">
        <v>160.72999999999999</v>
      </c>
      <c r="Q253" s="3">
        <v>26.69</v>
      </c>
    </row>
    <row r="254" spans="15:17" x14ac:dyDescent="0.35">
      <c r="O254" s="3" t="s">
        <v>143</v>
      </c>
      <c r="P254" s="3">
        <v>244.12</v>
      </c>
      <c r="Q254" s="3">
        <v>26.69</v>
      </c>
    </row>
    <row r="255" spans="15:17" x14ac:dyDescent="0.35">
      <c r="O255" s="3" t="s">
        <v>144</v>
      </c>
      <c r="P255" s="3">
        <v>300.87</v>
      </c>
      <c r="Q255" s="3">
        <v>31.81</v>
      </c>
    </row>
    <row r="256" spans="15:17" x14ac:dyDescent="0.35">
      <c r="O256" s="3" t="s">
        <v>145</v>
      </c>
      <c r="P256" s="3">
        <v>383.2</v>
      </c>
      <c r="Q256" s="3">
        <v>28</v>
      </c>
    </row>
    <row r="257" spans="15:17" x14ac:dyDescent="0.35">
      <c r="O257" s="3" t="s">
        <v>146</v>
      </c>
      <c r="P257" s="3">
        <v>427.61</v>
      </c>
      <c r="Q257" s="3">
        <v>27.56</v>
      </c>
    </row>
    <row r="258" spans="15:17" x14ac:dyDescent="0.35">
      <c r="O258" s="3" t="s">
        <v>147</v>
      </c>
      <c r="P258" s="3">
        <v>585.09</v>
      </c>
      <c r="Q258" s="3">
        <v>27.56</v>
      </c>
    </row>
    <row r="259" spans="15:17" x14ac:dyDescent="0.35">
      <c r="O259" s="3" t="s">
        <v>201</v>
      </c>
      <c r="P259" s="3">
        <v>811.65</v>
      </c>
      <c r="Q259" s="3">
        <v>27.56</v>
      </c>
    </row>
    <row r="264" spans="15:17" x14ac:dyDescent="0.35">
      <c r="O264" s="3" t="s">
        <v>253</v>
      </c>
      <c r="P264" s="3" t="s">
        <v>8</v>
      </c>
      <c r="Q264" s="3" t="s">
        <v>203</v>
      </c>
    </row>
    <row r="265" spans="15:17" x14ac:dyDescent="0.35">
      <c r="O265" s="3" t="s">
        <v>255</v>
      </c>
      <c r="P265" s="3">
        <v>152.6</v>
      </c>
      <c r="Q265" s="3">
        <v>32</v>
      </c>
    </row>
    <row r="266" spans="15:17" x14ac:dyDescent="0.35">
      <c r="O266" s="3" t="s">
        <v>254</v>
      </c>
      <c r="P266" s="3">
        <v>227.86</v>
      </c>
      <c r="Q266" s="3">
        <v>32</v>
      </c>
    </row>
    <row r="267" spans="15:17" x14ac:dyDescent="0.35">
      <c r="O267" s="3" t="s">
        <v>256</v>
      </c>
      <c r="P267" s="3">
        <v>279.19</v>
      </c>
      <c r="Q267" s="3">
        <v>38</v>
      </c>
    </row>
    <row r="268" spans="15:17" x14ac:dyDescent="0.35">
      <c r="O268" s="3" t="s">
        <v>257</v>
      </c>
      <c r="P268" s="3">
        <v>356.1</v>
      </c>
      <c r="Q268" s="3">
        <v>35</v>
      </c>
    </row>
    <row r="269" spans="15:17" x14ac:dyDescent="0.35">
      <c r="O269" s="3" t="s">
        <v>258</v>
      </c>
      <c r="P269" s="3">
        <v>395.09</v>
      </c>
      <c r="Q269" s="3">
        <v>35</v>
      </c>
    </row>
    <row r="270" spans="15:17" x14ac:dyDescent="0.35">
      <c r="O270" s="3" t="s">
        <v>259</v>
      </c>
      <c r="P270" s="3">
        <v>536.30999999999995</v>
      </c>
      <c r="Q270" s="3">
        <v>35</v>
      </c>
    </row>
    <row r="271" spans="15:17" x14ac:dyDescent="0.35">
      <c r="O271" s="3" t="s">
        <v>260</v>
      </c>
      <c r="P271" s="3">
        <v>730.35</v>
      </c>
      <c r="Q271" s="3">
        <v>35</v>
      </c>
    </row>
    <row r="273" spans="13:17" x14ac:dyDescent="0.35">
      <c r="O273" s="3" t="s">
        <v>249</v>
      </c>
      <c r="P273" s="3" t="s">
        <v>8</v>
      </c>
      <c r="Q273" s="3" t="s">
        <v>9</v>
      </c>
    </row>
    <row r="274" spans="13:17" x14ac:dyDescent="0.35">
      <c r="O274" s="3" t="s">
        <v>148</v>
      </c>
      <c r="P274" s="3">
        <v>152.6</v>
      </c>
      <c r="Q274" s="3">
        <v>26.69</v>
      </c>
    </row>
    <row r="275" spans="13:17" x14ac:dyDescent="0.35">
      <c r="O275" s="3" t="s">
        <v>149</v>
      </c>
      <c r="P275" s="3">
        <v>227.86</v>
      </c>
      <c r="Q275" s="3">
        <v>26.69</v>
      </c>
    </row>
    <row r="276" spans="13:17" x14ac:dyDescent="0.35">
      <c r="O276" s="3" t="s">
        <v>150</v>
      </c>
      <c r="P276" s="3">
        <v>279.19</v>
      </c>
      <c r="Q276" s="3">
        <v>31.81</v>
      </c>
    </row>
    <row r="277" spans="13:17" x14ac:dyDescent="0.35">
      <c r="O277" s="3" t="s">
        <v>151</v>
      </c>
      <c r="P277" s="3">
        <v>356.1</v>
      </c>
      <c r="Q277" s="3">
        <v>28</v>
      </c>
    </row>
    <row r="278" spans="13:17" x14ac:dyDescent="0.35">
      <c r="O278" s="3" t="s">
        <v>152</v>
      </c>
      <c r="P278" s="3">
        <v>395.09</v>
      </c>
      <c r="Q278" s="3">
        <v>27.56</v>
      </c>
    </row>
    <row r="279" spans="13:17" x14ac:dyDescent="0.35">
      <c r="O279" s="3" t="s">
        <v>153</v>
      </c>
      <c r="P279" s="3">
        <v>536.30999999999995</v>
      </c>
      <c r="Q279" s="3">
        <v>27.56</v>
      </c>
    </row>
    <row r="280" spans="13:17" x14ac:dyDescent="0.35">
      <c r="O280" s="3" t="s">
        <v>212</v>
      </c>
      <c r="P280" s="3">
        <v>730.35</v>
      </c>
      <c r="Q280" s="3">
        <v>27.56</v>
      </c>
    </row>
    <row r="284" spans="13:17" x14ac:dyDescent="0.35">
      <c r="M284" t="s">
        <v>268</v>
      </c>
      <c r="O284" s="3" t="s">
        <v>250</v>
      </c>
      <c r="P284" s="3" t="s">
        <v>8</v>
      </c>
      <c r="Q284" s="3" t="s">
        <v>9</v>
      </c>
    </row>
    <row r="285" spans="13:17" x14ac:dyDescent="0.35">
      <c r="O285" s="3" t="s">
        <v>214</v>
      </c>
      <c r="P285" s="3">
        <v>232.73</v>
      </c>
      <c r="Q285" s="3">
        <v>26.69</v>
      </c>
    </row>
    <row r="286" spans="13:17" x14ac:dyDescent="0.35">
      <c r="O286" s="3" t="s">
        <v>215</v>
      </c>
      <c r="P286" s="3">
        <v>388.12</v>
      </c>
      <c r="Q286" s="3">
        <v>26.69</v>
      </c>
    </row>
    <row r="287" spans="13:17" x14ac:dyDescent="0.35">
      <c r="O287" s="3" t="s">
        <v>216</v>
      </c>
      <c r="P287" s="3">
        <v>492.87</v>
      </c>
      <c r="Q287" s="3">
        <v>31.81</v>
      </c>
    </row>
    <row r="288" spans="13:17" x14ac:dyDescent="0.35">
      <c r="O288" s="3" t="s">
        <v>217</v>
      </c>
      <c r="P288" s="3">
        <v>623.20000000000005</v>
      </c>
      <c r="Q288" s="3">
        <v>28</v>
      </c>
    </row>
    <row r="289" spans="15:17" x14ac:dyDescent="0.35">
      <c r="O289" s="3" t="s">
        <v>218</v>
      </c>
      <c r="P289" s="3">
        <v>715.61</v>
      </c>
      <c r="Q289" s="3">
        <v>27.56</v>
      </c>
    </row>
    <row r="290" spans="15:17" x14ac:dyDescent="0.35">
      <c r="O290" s="3" t="s">
        <v>219</v>
      </c>
      <c r="P290" s="3">
        <v>1017.09</v>
      </c>
      <c r="Q290" s="3">
        <v>27.56</v>
      </c>
    </row>
    <row r="291" spans="15:17" x14ac:dyDescent="0.35">
      <c r="O291" s="3" t="s">
        <v>213</v>
      </c>
      <c r="P291" s="3">
        <v>1531.65</v>
      </c>
      <c r="Q291" s="3">
        <v>27.56</v>
      </c>
    </row>
    <row r="295" spans="15:17" x14ac:dyDescent="0.35">
      <c r="O295" s="3" t="s">
        <v>251</v>
      </c>
      <c r="P295" s="3" t="s">
        <v>8</v>
      </c>
      <c r="Q295" s="3" t="s">
        <v>9</v>
      </c>
    </row>
    <row r="296" spans="15:17" x14ac:dyDescent="0.35">
      <c r="O296" s="3" t="s">
        <v>154</v>
      </c>
      <c r="P296" s="3">
        <v>22.11</v>
      </c>
      <c r="Q296" s="3">
        <v>22.375</v>
      </c>
    </row>
    <row r="297" spans="15:17" x14ac:dyDescent="0.35">
      <c r="O297" s="3" t="s">
        <v>154</v>
      </c>
      <c r="P297" s="3">
        <v>22.11</v>
      </c>
      <c r="Q297" s="3">
        <v>22.375</v>
      </c>
    </row>
    <row r="298" spans="15:17" x14ac:dyDescent="0.35">
      <c r="O298" s="3" t="s">
        <v>155</v>
      </c>
      <c r="P298" s="3">
        <v>56.15</v>
      </c>
      <c r="Q298" s="3">
        <v>34.1875</v>
      </c>
    </row>
    <row r="299" spans="15:17" x14ac:dyDescent="0.35">
      <c r="O299" s="3" t="s">
        <v>155</v>
      </c>
      <c r="P299" s="3">
        <v>56.15</v>
      </c>
      <c r="Q299" s="3">
        <v>34.1875</v>
      </c>
    </row>
    <row r="300" spans="15:17" x14ac:dyDescent="0.35">
      <c r="O300" s="3" t="s">
        <v>155</v>
      </c>
      <c r="P300" s="3">
        <v>56.15</v>
      </c>
      <c r="Q300" s="3">
        <v>34.1875</v>
      </c>
    </row>
    <row r="301" spans="15:17" x14ac:dyDescent="0.35">
      <c r="O301" s="3" t="s">
        <v>155</v>
      </c>
      <c r="P301" s="3">
        <v>56.15</v>
      </c>
      <c r="Q301" s="3">
        <v>34.1875</v>
      </c>
    </row>
    <row r="302" spans="15:17" x14ac:dyDescent="0.35">
      <c r="O302" s="3" t="s">
        <v>202</v>
      </c>
      <c r="P302" s="3">
        <v>56.15</v>
      </c>
      <c r="Q302" s="3">
        <v>34.1875</v>
      </c>
    </row>
    <row r="306" spans="15:16" x14ac:dyDescent="0.35">
      <c r="O306" s="3" t="s">
        <v>261</v>
      </c>
      <c r="P306" s="3" t="s">
        <v>262</v>
      </c>
    </row>
    <row r="307" spans="15:16" x14ac:dyDescent="0.35">
      <c r="O307" s="3" t="str">
        <f t="shared" ref="O307:O324" si="5">A210&amp;" HP "&amp;B210&amp;" Ph"</f>
        <v>0.5 HP 1 Ph</v>
      </c>
      <c r="P307" s="3">
        <f t="shared" ref="P307:P324" si="6">MAX(C210:I210)</f>
        <v>25</v>
      </c>
    </row>
    <row r="308" spans="15:16" x14ac:dyDescent="0.35">
      <c r="O308" s="3" t="str">
        <f t="shared" si="5"/>
        <v>0.75 HP 1 Ph</v>
      </c>
      <c r="P308" s="3">
        <f t="shared" si="6"/>
        <v>25</v>
      </c>
    </row>
    <row r="309" spans="15:16" x14ac:dyDescent="0.35">
      <c r="O309" s="3" t="str">
        <f t="shared" si="5"/>
        <v>1 HP 1 Ph</v>
      </c>
      <c r="P309" s="3">
        <f t="shared" si="6"/>
        <v>33</v>
      </c>
    </row>
    <row r="310" spans="15:16" x14ac:dyDescent="0.35">
      <c r="O310" s="3" t="str">
        <f t="shared" si="5"/>
        <v>1.5 HP 1 Ph</v>
      </c>
      <c r="P310" s="3">
        <f t="shared" si="6"/>
        <v>32</v>
      </c>
    </row>
    <row r="311" spans="15:16" x14ac:dyDescent="0.35">
      <c r="O311" s="3" t="str">
        <f t="shared" si="5"/>
        <v>0.5 HP 3 Ph</v>
      </c>
      <c r="P311" s="3">
        <f t="shared" si="6"/>
        <v>25</v>
      </c>
    </row>
    <row r="312" spans="15:16" x14ac:dyDescent="0.35">
      <c r="O312" s="3" t="str">
        <f t="shared" si="5"/>
        <v>0.75 HP 3 Ph</v>
      </c>
      <c r="P312" s="3">
        <f t="shared" si="6"/>
        <v>25</v>
      </c>
    </row>
    <row r="313" spans="15:16" x14ac:dyDescent="0.35">
      <c r="O313" s="3" t="str">
        <f t="shared" si="5"/>
        <v>1 HP 3 Ph</v>
      </c>
      <c r="P313" s="3">
        <f t="shared" si="6"/>
        <v>39</v>
      </c>
    </row>
    <row r="314" spans="15:16" x14ac:dyDescent="0.35">
      <c r="O314" s="3" t="str">
        <f t="shared" si="5"/>
        <v>1.5 HP 3 Ph</v>
      </c>
      <c r="P314" s="3">
        <f t="shared" si="6"/>
        <v>47</v>
      </c>
    </row>
    <row r="315" spans="15:16" x14ac:dyDescent="0.35">
      <c r="O315" s="3" t="str">
        <f t="shared" si="5"/>
        <v>2 HP 3 Ph</v>
      </c>
      <c r="P315" s="3">
        <f t="shared" si="6"/>
        <v>46</v>
      </c>
    </row>
    <row r="316" spans="15:16" x14ac:dyDescent="0.35">
      <c r="O316" s="3" t="str">
        <f t="shared" si="5"/>
        <v>3 HP 3 Ph</v>
      </c>
      <c r="P316" s="3">
        <f t="shared" si="6"/>
        <v>46</v>
      </c>
    </row>
    <row r="317" spans="15:16" x14ac:dyDescent="0.35">
      <c r="O317" s="3" t="str">
        <f t="shared" si="5"/>
        <v>5 HP 3 Ph</v>
      </c>
      <c r="P317" s="3">
        <f t="shared" si="6"/>
        <v>86</v>
      </c>
    </row>
    <row r="318" spans="15:16" x14ac:dyDescent="0.35">
      <c r="O318" s="3" t="str">
        <f t="shared" si="5"/>
        <v>7.5 HP 3 Ph</v>
      </c>
      <c r="P318" s="3">
        <f t="shared" si="6"/>
        <v>105</v>
      </c>
    </row>
    <row r="319" spans="15:16" x14ac:dyDescent="0.35">
      <c r="O319" s="3" t="str">
        <f t="shared" si="5"/>
        <v>10 HP 3 Ph</v>
      </c>
      <c r="P319" s="3">
        <f t="shared" si="6"/>
        <v>150</v>
      </c>
    </row>
    <row r="320" spans="15:16" x14ac:dyDescent="0.35">
      <c r="O320" s="3" t="str">
        <f t="shared" si="5"/>
        <v>15 HP 3 Ph</v>
      </c>
      <c r="P320" s="3">
        <f t="shared" si="6"/>
        <v>150</v>
      </c>
    </row>
    <row r="321" spans="15:16" x14ac:dyDescent="0.35">
      <c r="O321" s="3" t="str">
        <f t="shared" si="5"/>
        <v>20 HP 3 Ph</v>
      </c>
      <c r="P321" s="3">
        <f t="shared" si="6"/>
        <v>400</v>
      </c>
    </row>
    <row r="322" spans="15:16" x14ac:dyDescent="0.35">
      <c r="O322" s="3" t="str">
        <f t="shared" si="5"/>
        <v>25 HP 3 Ph</v>
      </c>
      <c r="P322" s="3">
        <f t="shared" si="6"/>
        <v>504</v>
      </c>
    </row>
    <row r="323" spans="15:16" x14ac:dyDescent="0.35">
      <c r="O323" s="3" t="str">
        <f t="shared" si="5"/>
        <v>30 HP 3 Ph</v>
      </c>
      <c r="P323" s="3">
        <f t="shared" si="6"/>
        <v>504</v>
      </c>
    </row>
    <row r="324" spans="15:16" x14ac:dyDescent="0.35">
      <c r="O324" s="3" t="str">
        <f t="shared" si="5"/>
        <v>40 HP 3 Ph</v>
      </c>
      <c r="P324" s="3">
        <f t="shared" si="6"/>
        <v>750</v>
      </c>
    </row>
  </sheetData>
  <mergeCells count="85">
    <mergeCell ref="A13:B13"/>
    <mergeCell ref="D13:F13"/>
    <mergeCell ref="A14:B14"/>
    <mergeCell ref="D14:F14"/>
    <mergeCell ref="A15:B15"/>
    <mergeCell ref="D15:F15"/>
    <mergeCell ref="A16:B16"/>
    <mergeCell ref="D16:F16"/>
    <mergeCell ref="A34:E34"/>
    <mergeCell ref="A36:B36"/>
    <mergeCell ref="A37:A38"/>
    <mergeCell ref="B37:L37"/>
    <mergeCell ref="D20:F21"/>
    <mergeCell ref="D26:F27"/>
    <mergeCell ref="D29:F30"/>
    <mergeCell ref="D22:F24"/>
    <mergeCell ref="G22:H22"/>
    <mergeCell ref="A42:B42"/>
    <mergeCell ref="A43:A44"/>
    <mergeCell ref="B43:K43"/>
    <mergeCell ref="A49:B49"/>
    <mergeCell ref="A50:A51"/>
    <mergeCell ref="B50:J50"/>
    <mergeCell ref="A56:C56"/>
    <mergeCell ref="A57:A58"/>
    <mergeCell ref="B57:J57"/>
    <mergeCell ref="A71:C71"/>
    <mergeCell ref="A72:A73"/>
    <mergeCell ref="B72:F72"/>
    <mergeCell ref="A78:C78"/>
    <mergeCell ref="A79:A80"/>
    <mergeCell ref="B79:F79"/>
    <mergeCell ref="A85:C85"/>
    <mergeCell ref="A86:A87"/>
    <mergeCell ref="B86:F86"/>
    <mergeCell ref="A92:C92"/>
    <mergeCell ref="A93:A94"/>
    <mergeCell ref="B93:F93"/>
    <mergeCell ref="A99:C99"/>
    <mergeCell ref="A100:A101"/>
    <mergeCell ref="B100:F100"/>
    <mergeCell ref="A106:C106"/>
    <mergeCell ref="A107:A108"/>
    <mergeCell ref="B107:F107"/>
    <mergeCell ref="A113:C113"/>
    <mergeCell ref="A114:A115"/>
    <mergeCell ref="B114:F114"/>
    <mergeCell ref="A120:C120"/>
    <mergeCell ref="A121:A122"/>
    <mergeCell ref="B121:F121"/>
    <mergeCell ref="A127:C127"/>
    <mergeCell ref="A128:A129"/>
    <mergeCell ref="B128:H128"/>
    <mergeCell ref="A134:C134"/>
    <mergeCell ref="A135:A136"/>
    <mergeCell ref="B135:F135"/>
    <mergeCell ref="A141:B141"/>
    <mergeCell ref="A142:A143"/>
    <mergeCell ref="B142:J142"/>
    <mergeCell ref="A148:C148"/>
    <mergeCell ref="A149:A150"/>
    <mergeCell ref="B149:F149"/>
    <mergeCell ref="A155:B155"/>
    <mergeCell ref="A156:A157"/>
    <mergeCell ref="B156:E156"/>
    <mergeCell ref="A162:E162"/>
    <mergeCell ref="A164:C164"/>
    <mergeCell ref="A165:A166"/>
    <mergeCell ref="B165:H165"/>
    <mergeCell ref="A171:A172"/>
    <mergeCell ref="B171:H171"/>
    <mergeCell ref="A208:A209"/>
    <mergeCell ref="B208:B209"/>
    <mergeCell ref="C208:I208"/>
    <mergeCell ref="A177:A178"/>
    <mergeCell ref="B177:H177"/>
    <mergeCell ref="A183:A184"/>
    <mergeCell ref="B183:H183"/>
    <mergeCell ref="A189:A190"/>
    <mergeCell ref="B189:H189"/>
    <mergeCell ref="A196:A197"/>
    <mergeCell ref="B196:H196"/>
    <mergeCell ref="A201:D201"/>
    <mergeCell ref="A202:A203"/>
    <mergeCell ref="B202:H202"/>
  </mergeCells>
  <dataValidations disablePrompts="1" count="6">
    <dataValidation type="list" allowBlank="1" showInputMessage="1" showErrorMessage="1" sqref="B7:K7">
      <formula1>IF(OR(B$5="MAU Blower",B$5="PCU Blower"),Motor,"")</formula1>
    </dataValidation>
    <dataValidation type="list" allowBlank="1" showInputMessage="1" showErrorMessage="1" sqref="B8:K8">
      <formula1>IF($B$3=$S$4,Condensers,"")</formula1>
    </dataValidation>
    <dataValidation type="list" allowBlank="1" showInputMessage="1" showErrorMessage="1" sqref="B5:K5">
      <formula1>INDIRECT($B$3&amp;"Modules")</formula1>
    </dataValidation>
    <dataValidation type="list" allowBlank="1" showInputMessage="1" showErrorMessage="1" sqref="B6:K6">
      <formula1>INDIRECT(SUBSTITUTE(SUBSTITUTE(SUBSTITUTE(B5," ",""),"/",""),"-",""))</formula1>
    </dataValidation>
    <dataValidation type="list" allowBlank="1" showInputMessage="1" showErrorMessage="1" sqref="L5:L6">
      <formula1>$P$5:$P$6</formula1>
    </dataValidation>
    <dataValidation type="list" allowBlank="1" showInputMessage="1" showErrorMessage="1" sqref="B3">
      <formula1>Equipment</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58</vt:i4>
      </vt:variant>
    </vt:vector>
  </HeadingPairs>
  <TitlesOfParts>
    <vt:vector size="60" baseType="lpstr">
      <vt:lpstr>COM CALCULATOR</vt:lpstr>
      <vt:lpstr>COM CALCULATOR EXAMPLE</vt:lpstr>
      <vt:lpstr>'COM CALCULATOR EXAMPLE'!CeldekEvaporativeIntake</vt:lpstr>
      <vt:lpstr>CeldekEvaporativeIntake</vt:lpstr>
      <vt:lpstr>'COM CALCULATOR EXAMPLE'!ChilledWaterCoilModule</vt:lpstr>
      <vt:lpstr>ChilledWaterCoilModule</vt:lpstr>
      <vt:lpstr>'COM CALCULATOR EXAMPLE'!Condensers</vt:lpstr>
      <vt:lpstr>Condensers</vt:lpstr>
      <vt:lpstr>'COM CALCULATOR EXAMPLE'!DirectFiredModule</vt:lpstr>
      <vt:lpstr>DirectFiredModule</vt:lpstr>
      <vt:lpstr>'COM CALCULATOR EXAMPLE'!DischargeCover</vt:lpstr>
      <vt:lpstr>DischargeCover</vt:lpstr>
      <vt:lpstr>'COM CALCULATOR EXAMPLE'!DownturnPlenum</vt:lpstr>
      <vt:lpstr>DownturnPlenum</vt:lpstr>
      <vt:lpstr>'COM CALCULATOR EXAMPLE'!DXCoilModule</vt:lpstr>
      <vt:lpstr>DXCoilModule</vt:lpstr>
      <vt:lpstr>'COM CALCULATOR EXAMPLE'!ElectricHeaterModule</vt:lpstr>
      <vt:lpstr>ElectricHeaterModule</vt:lpstr>
      <vt:lpstr>'COM CALCULATOR EXAMPLE'!Equipment</vt:lpstr>
      <vt:lpstr>Equipment</vt:lpstr>
      <vt:lpstr>'COM CALCULATOR EXAMPLE'!HEPAFilterModule</vt:lpstr>
      <vt:lpstr>HEPAFilterModule</vt:lpstr>
      <vt:lpstr>'COM CALCULATOR EXAMPLE'!HighEfficiencyModule</vt:lpstr>
      <vt:lpstr>HighEfficiencyModule</vt:lpstr>
      <vt:lpstr>'COM CALCULATOR EXAMPLE'!HotWaterCoilModule</vt:lpstr>
      <vt:lpstr>HotWaterCoilModule</vt:lpstr>
      <vt:lpstr>'COM CALCULATOR EXAMPLE'!IBTModule</vt:lpstr>
      <vt:lpstr>IBTModule</vt:lpstr>
      <vt:lpstr>'COM CALCULATOR EXAMPLE'!IntakeHood</vt:lpstr>
      <vt:lpstr>IntakeHood</vt:lpstr>
      <vt:lpstr>'COM CALCULATOR EXAMPLE'!MAUBlower</vt:lpstr>
      <vt:lpstr>MAUBlower</vt:lpstr>
      <vt:lpstr>'COM CALCULATOR EXAMPLE'!MAUModules</vt:lpstr>
      <vt:lpstr>MAUModules</vt:lpstr>
      <vt:lpstr>'COM CALCULATOR EXAMPLE'!MixingboxCondensersupport</vt:lpstr>
      <vt:lpstr>MixingboxCondensersupport</vt:lpstr>
      <vt:lpstr>'COM CALCULATOR EXAMPLE'!Motor</vt:lpstr>
      <vt:lpstr>Motor</vt:lpstr>
      <vt:lpstr>'COM CALCULATOR EXAMPLE'!OdorControlFilterLASTModule</vt:lpstr>
      <vt:lpstr>OdorControlFilterLASTModule</vt:lpstr>
      <vt:lpstr>'COM CALCULATOR EXAMPLE'!OdorControlFilterModule</vt:lpstr>
      <vt:lpstr>OdorControlFilterModule</vt:lpstr>
      <vt:lpstr>'COM CALCULATOR EXAMPLE'!OdorControlPanelFilterModule</vt:lpstr>
      <vt:lpstr>OdorControlPanelFilterModule</vt:lpstr>
      <vt:lpstr>'COM CALCULATOR EXAMPLE'!PCUBlower</vt:lpstr>
      <vt:lpstr>PCUBlower</vt:lpstr>
      <vt:lpstr>'COM CALCULATOR EXAMPLE'!PCUModules</vt:lpstr>
      <vt:lpstr>PCUModules</vt:lpstr>
      <vt:lpstr>'COM CALCULATOR EXAMPLE'!PreFilterModule</vt:lpstr>
      <vt:lpstr>PreFilterModule</vt:lpstr>
      <vt:lpstr>'COM CALCULATOR EXAMPLE'!ScreenedIntake</vt:lpstr>
      <vt:lpstr>ScreenedIntake</vt:lpstr>
      <vt:lpstr>'COM CALCULATOR EXAMPLE'!StandardEvaporativeIntake</vt:lpstr>
      <vt:lpstr>StandardEvaporativeIntake</vt:lpstr>
      <vt:lpstr>'COM CALCULATOR EXAMPLE'!SteamCoil</vt:lpstr>
      <vt:lpstr>SteamCoil</vt:lpstr>
      <vt:lpstr>'COM CALCULATOR EXAMPLE'!Trunkline</vt:lpstr>
      <vt:lpstr>Trunkline</vt:lpstr>
      <vt:lpstr>'COM CALCULATOR EXAMPLE'!VBankFilterIntake</vt:lpstr>
      <vt:lpstr>VBankFilterIntake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dc:creator>
  <cp:lastModifiedBy>Brian Vachta</cp:lastModifiedBy>
  <dcterms:created xsi:type="dcterms:W3CDTF">2008-07-18T22:29:22Z</dcterms:created>
  <dcterms:modified xsi:type="dcterms:W3CDTF">2019-01-15T14:17:16Z</dcterms:modified>
</cp:coreProperties>
</file>